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on\Desktop\Offerte Piero\Agresco-Occlim\Bonifacino -reg.Costa - Noli\"/>
    </mc:Choice>
  </mc:AlternateContent>
  <xr:revisionPtr revIDLastSave="0" documentId="8_{CFBF025C-F393-403F-80A2-E6AEEEC72D22}" xr6:coauthVersionLast="47" xr6:coauthVersionMax="47" xr10:uidLastSave="{00000000-0000-0000-0000-000000000000}"/>
  <workbookProtection workbookAlgorithmName="SHA-512" workbookHashValue="wRUq8ESGk3ODHi/k/xJEOShqeiUqbTG2VsmeSrxVWwR1+9MRfUzcSz9gwL3SraJu0pCiu3l82Zaib+lz/z9+OQ==" workbookSaltValue="ZU377xii/ghGbwxhCCqIKw==" workbookSpinCount="100000" lockStructure="1"/>
  <bookViews>
    <workbookView xWindow="-108" yWindow="-108" windowWidth="23256" windowHeight="12576" xr2:uid="{00000000-000D-0000-FFFF-FFFF00000000}"/>
  </bookViews>
  <sheets>
    <sheet name="Ibridi residenziali" sheetId="17" r:id="rId1"/>
    <sheet name="Ibridi commerciali" sheetId="21" r:id="rId2"/>
    <sheet name="Descrizione DEI res" sheetId="18" state="hidden" r:id="rId3"/>
    <sheet name="Descrizione DEI com" sheetId="20" state="hidden" r:id="rId4"/>
  </sheets>
  <definedNames>
    <definedName name="_xlnm._FilterDatabase" localSheetId="1" hidden="1">'Ibridi commerciali'!$A$3:$AH$273</definedName>
    <definedName name="_xlnm._FilterDatabase" localSheetId="0" hidden="1">'Ibridi residenziali'!$A$4:$M$331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17" l="1"/>
  <c r="N2" i="17" l="1" a="1"/>
  <c r="N2" i="17" s="1"/>
  <c r="AB172" i="21" l="1"/>
  <c r="AB145" i="21"/>
  <c r="AB77" i="21"/>
  <c r="Q77" i="21"/>
  <c r="K77" i="21"/>
  <c r="N77" i="21" s="1"/>
  <c r="J77" i="21"/>
  <c r="AB58" i="21"/>
  <c r="Q58" i="21"/>
  <c r="K58" i="21"/>
  <c r="N58" i="21" s="1"/>
  <c r="J58" i="21"/>
  <c r="Q27" i="21"/>
  <c r="K27" i="21"/>
  <c r="N27" i="21" s="1"/>
  <c r="J27" i="21"/>
  <c r="L27" i="21" s="1"/>
  <c r="Q17" i="21"/>
  <c r="K17" i="21"/>
  <c r="N17" i="21" s="1"/>
  <c r="J17" i="21"/>
  <c r="L17" i="21" s="1"/>
  <c r="AB190" i="21"/>
  <c r="AB91" i="21"/>
  <c r="Q91" i="21"/>
  <c r="K91" i="21"/>
  <c r="N91" i="21" s="1"/>
  <c r="J91" i="21"/>
  <c r="Q87" i="21"/>
  <c r="K87" i="21"/>
  <c r="N87" i="21" s="1"/>
  <c r="J87" i="21"/>
  <c r="AB169" i="21"/>
  <c r="AB211" i="21"/>
  <c r="AB249" i="21"/>
  <c r="Q249" i="21"/>
  <c r="K249" i="21"/>
  <c r="N249" i="21" s="1"/>
  <c r="J249" i="21"/>
  <c r="AB273" i="21"/>
  <c r="Q273" i="21"/>
  <c r="K273" i="21"/>
  <c r="N273" i="21" s="1"/>
  <c r="J273" i="21"/>
  <c r="AB208" i="21"/>
  <c r="AB167" i="21"/>
  <c r="AB101" i="21"/>
  <c r="Q101" i="21"/>
  <c r="K101" i="21"/>
  <c r="N101" i="21" s="1"/>
  <c r="J101" i="21"/>
  <c r="AB74" i="21"/>
  <c r="Q74" i="21"/>
  <c r="K74" i="21"/>
  <c r="N74" i="21" s="1"/>
  <c r="J74" i="21"/>
  <c r="AB271" i="21"/>
  <c r="Q271" i="21"/>
  <c r="K271" i="21"/>
  <c r="N271" i="21" s="1"/>
  <c r="J271" i="21"/>
  <c r="Q253" i="21"/>
  <c r="K253" i="21"/>
  <c r="N253" i="21" s="1"/>
  <c r="J253" i="21"/>
  <c r="AB247" i="21"/>
  <c r="Q247" i="21"/>
  <c r="K247" i="21"/>
  <c r="N247" i="21" s="1"/>
  <c r="J247" i="21"/>
  <c r="AB245" i="21"/>
  <c r="Q245" i="21"/>
  <c r="K245" i="21"/>
  <c r="N245" i="21" s="1"/>
  <c r="J245" i="21"/>
  <c r="AB206" i="21"/>
  <c r="AB176" i="21"/>
  <c r="AB174" i="21"/>
  <c r="AB165" i="21"/>
  <c r="AB163" i="21"/>
  <c r="AB99" i="21"/>
  <c r="Q99" i="21"/>
  <c r="K99" i="21"/>
  <c r="N99" i="21" s="1"/>
  <c r="J99" i="21"/>
  <c r="AB81" i="21"/>
  <c r="Q81" i="21"/>
  <c r="K81" i="21"/>
  <c r="N81" i="21" s="1"/>
  <c r="J81" i="21"/>
  <c r="AB79" i="21"/>
  <c r="Q79" i="21"/>
  <c r="K79" i="21"/>
  <c r="N79" i="21" s="1"/>
  <c r="J79" i="21"/>
  <c r="AB72" i="21"/>
  <c r="Q72" i="21"/>
  <c r="K72" i="21"/>
  <c r="N72" i="21" s="1"/>
  <c r="J72" i="21"/>
  <c r="AB70" i="21"/>
  <c r="Q70" i="21"/>
  <c r="K70" i="21"/>
  <c r="N70" i="21" s="1"/>
  <c r="J70" i="21"/>
  <c r="Q38" i="21"/>
  <c r="K38" i="21"/>
  <c r="N38" i="21" s="1"/>
  <c r="J38" i="21"/>
  <c r="L38" i="21" s="1"/>
  <c r="AB262" i="21"/>
  <c r="Q262" i="21"/>
  <c r="K262" i="21"/>
  <c r="N262" i="21" s="1"/>
  <c r="J262" i="21"/>
  <c r="AB266" i="21"/>
  <c r="Q266" i="21"/>
  <c r="K266" i="21"/>
  <c r="N266" i="21" s="1"/>
  <c r="J266" i="21"/>
  <c r="AB243" i="21"/>
  <c r="Q243" i="21"/>
  <c r="K243" i="21"/>
  <c r="N243" i="21" s="1"/>
  <c r="J243" i="21"/>
  <c r="AB241" i="21"/>
  <c r="Q241" i="21"/>
  <c r="K241" i="21"/>
  <c r="N241" i="21" s="1"/>
  <c r="J241" i="21"/>
  <c r="AB233" i="21"/>
  <c r="Q233" i="21"/>
  <c r="K233" i="21"/>
  <c r="N233" i="21" s="1"/>
  <c r="J233" i="21"/>
  <c r="Q36" i="21"/>
  <c r="K36" i="21"/>
  <c r="N36" i="21" s="1"/>
  <c r="J36" i="21"/>
  <c r="L36" i="21" s="1"/>
  <c r="AB201" i="21"/>
  <c r="AB196" i="21"/>
  <c r="AB161" i="21"/>
  <c r="AB159" i="21"/>
  <c r="AB96" i="21"/>
  <c r="Q96" i="21"/>
  <c r="K96" i="21"/>
  <c r="N96" i="21" s="1"/>
  <c r="J96" i="21"/>
  <c r="AB93" i="21"/>
  <c r="Q93" i="21"/>
  <c r="K93" i="21"/>
  <c r="N93" i="21" s="1"/>
  <c r="J93" i="21"/>
  <c r="AB68" i="21"/>
  <c r="Q68" i="21"/>
  <c r="K68" i="21"/>
  <c r="N68" i="21" s="1"/>
  <c r="J68" i="21"/>
  <c r="AB66" i="21"/>
  <c r="Q66" i="21"/>
  <c r="K66" i="21"/>
  <c r="N66" i="21" s="1"/>
  <c r="J66" i="21"/>
  <c r="Q53" i="21"/>
  <c r="K53" i="21"/>
  <c r="N53" i="21" s="1"/>
  <c r="J53" i="21"/>
  <c r="Q47" i="21"/>
  <c r="K47" i="21"/>
  <c r="N47" i="21" s="1"/>
  <c r="J47" i="21"/>
  <c r="M47" i="21" s="1"/>
  <c r="Q22" i="21"/>
  <c r="K22" i="21"/>
  <c r="N22" i="21" s="1"/>
  <c r="J22" i="21"/>
  <c r="L22" i="21" s="1"/>
  <c r="AB188" i="21"/>
  <c r="AB182" i="21"/>
  <c r="AB155" i="21"/>
  <c r="AB151" i="21"/>
  <c r="AB89" i="21"/>
  <c r="Q89" i="21"/>
  <c r="K89" i="21"/>
  <c r="N89" i="21" s="1"/>
  <c r="J89" i="21"/>
  <c r="AB85" i="21"/>
  <c r="Q85" i="21"/>
  <c r="K85" i="21"/>
  <c r="N85" i="21" s="1"/>
  <c r="J85" i="21"/>
  <c r="AB64" i="21"/>
  <c r="Q64" i="21"/>
  <c r="K64" i="21"/>
  <c r="N64" i="21" s="1"/>
  <c r="J64" i="21"/>
  <c r="AB62" i="21"/>
  <c r="Q62" i="21"/>
  <c r="K62" i="21"/>
  <c r="N62" i="21" s="1"/>
  <c r="J62" i="21"/>
  <c r="Q45" i="21"/>
  <c r="K45" i="21"/>
  <c r="N45" i="21" s="1"/>
  <c r="J45" i="21"/>
  <c r="M45" i="21" s="1"/>
  <c r="Q32" i="21"/>
  <c r="K32" i="21"/>
  <c r="N32" i="21" s="1"/>
  <c r="J32" i="21"/>
  <c r="L32" i="21" s="1"/>
  <c r="Q29" i="21"/>
  <c r="K29" i="21"/>
  <c r="N29" i="21" s="1"/>
  <c r="J29" i="21"/>
  <c r="L29" i="21" s="1"/>
  <c r="Q20" i="21"/>
  <c r="K20" i="21"/>
  <c r="N20" i="21" s="1"/>
  <c r="J20" i="21"/>
  <c r="L20" i="21" s="1"/>
  <c r="AB204" i="21"/>
  <c r="AB199" i="21"/>
  <c r="AB194" i="21"/>
  <c r="AB178" i="21"/>
  <c r="AB268" i="21"/>
  <c r="Q268" i="21"/>
  <c r="K268" i="21"/>
  <c r="N268" i="21" s="1"/>
  <c r="J268" i="21"/>
  <c r="AB264" i="21"/>
  <c r="Q264" i="21"/>
  <c r="K264" i="21"/>
  <c r="N264" i="21" s="1"/>
  <c r="J264" i="21"/>
  <c r="AB260" i="21"/>
  <c r="Q260" i="21"/>
  <c r="K260" i="21"/>
  <c r="N260" i="21" s="1"/>
  <c r="J260" i="21"/>
  <c r="AB239" i="21"/>
  <c r="Q239" i="21"/>
  <c r="K239" i="21"/>
  <c r="N239" i="21" s="1"/>
  <c r="J239" i="21"/>
  <c r="AB235" i="21"/>
  <c r="Q235" i="21"/>
  <c r="K235" i="21"/>
  <c r="N235" i="21" s="1"/>
  <c r="J235" i="21"/>
  <c r="AB231" i="21"/>
  <c r="Q231" i="21"/>
  <c r="K231" i="21"/>
  <c r="N231" i="21" s="1"/>
  <c r="J231" i="21"/>
  <c r="Q226" i="21"/>
  <c r="K226" i="21"/>
  <c r="N226" i="21" s="1"/>
  <c r="J226" i="21"/>
  <c r="Q222" i="21"/>
  <c r="K222" i="21"/>
  <c r="N222" i="21" s="1"/>
  <c r="J222" i="21"/>
  <c r="AB192" i="21"/>
  <c r="AB186" i="21"/>
  <c r="AB157" i="21"/>
  <c r="AB153" i="21"/>
  <c r="AB149" i="21"/>
  <c r="AB258" i="21"/>
  <c r="Q258" i="21"/>
  <c r="K258" i="21"/>
  <c r="N258" i="21" s="1"/>
  <c r="J258" i="21"/>
  <c r="AB256" i="21"/>
  <c r="Q256" i="21"/>
  <c r="K256" i="21"/>
  <c r="N256" i="21" s="1"/>
  <c r="J256" i="21"/>
  <c r="AB237" i="21"/>
  <c r="Q237" i="21"/>
  <c r="K237" i="21"/>
  <c r="N237" i="21" s="1"/>
  <c r="J237" i="21"/>
  <c r="Q218" i="21"/>
  <c r="K218" i="21"/>
  <c r="L218" i="21" s="1"/>
  <c r="J218" i="21"/>
  <c r="Q216" i="21"/>
  <c r="K216" i="21"/>
  <c r="L216" i="21" s="1"/>
  <c r="J216" i="21"/>
  <c r="Q214" i="21"/>
  <c r="K214" i="21"/>
  <c r="L214" i="21" s="1"/>
  <c r="J214" i="21"/>
  <c r="AB180" i="21"/>
  <c r="AB147" i="21"/>
  <c r="AB83" i="21"/>
  <c r="Q83" i="21"/>
  <c r="K83" i="21"/>
  <c r="N83" i="21" s="1"/>
  <c r="J83" i="21"/>
  <c r="AB60" i="21"/>
  <c r="Q60" i="21"/>
  <c r="K60" i="21"/>
  <c r="N60" i="21" s="1"/>
  <c r="J60" i="21"/>
  <c r="Q56" i="21"/>
  <c r="K56" i="21"/>
  <c r="N56" i="21" s="1"/>
  <c r="J56" i="21"/>
  <c r="AB229" i="21"/>
  <c r="Q229" i="21"/>
  <c r="K229" i="21"/>
  <c r="N229" i="21" s="1"/>
  <c r="J229" i="21"/>
  <c r="AB143" i="21"/>
  <c r="AB253" i="21" l="1"/>
  <c r="AB184" i="21"/>
  <c r="AB87" i="21"/>
  <c r="AB56" i="21"/>
  <c r="M17" i="21"/>
  <c r="M27" i="21"/>
  <c r="AB138" i="21"/>
  <c r="AB118" i="21"/>
  <c r="AB104" i="21"/>
  <c r="AB110" i="21"/>
  <c r="AB17" i="21"/>
  <c r="AB27" i="21"/>
  <c r="AB38" i="21"/>
  <c r="M38" i="21"/>
  <c r="M36" i="21"/>
  <c r="AB36" i="21"/>
  <c r="M22" i="21"/>
  <c r="AB134" i="21"/>
  <c r="AB140" i="21"/>
  <c r="AB114" i="21"/>
  <c r="AB53" i="21"/>
  <c r="AB22" i="21"/>
  <c r="AB47" i="21"/>
  <c r="M32" i="21"/>
  <c r="M29" i="21"/>
  <c r="AB132" i="21"/>
  <c r="AB112" i="21"/>
  <c r="AB120" i="21"/>
  <c r="AB106" i="21"/>
  <c r="AB32" i="21"/>
  <c r="AB45" i="21"/>
  <c r="AB20" i="21"/>
  <c r="AB29" i="21"/>
  <c r="M20" i="21"/>
  <c r="M222" i="21"/>
  <c r="AB226" i="21"/>
  <c r="AB222" i="21"/>
  <c r="AB125" i="21"/>
  <c r="M214" i="21"/>
  <c r="M216" i="21"/>
  <c r="M218" i="21"/>
  <c r="AB218" i="21"/>
  <c r="N218" i="21"/>
  <c r="AB216" i="21"/>
  <c r="N216" i="21"/>
  <c r="AB214" i="21"/>
  <c r="N214" i="21"/>
  <c r="AB130" i="21" l="1"/>
  <c r="Q10" i="21"/>
  <c r="K10" i="21"/>
  <c r="N10" i="21" s="1"/>
  <c r="J10" i="21"/>
  <c r="L10" i="21" s="1"/>
  <c r="Q8" i="21"/>
  <c r="K8" i="21"/>
  <c r="N8" i="21" s="1"/>
  <c r="J8" i="21"/>
  <c r="L8" i="21" s="1"/>
  <c r="J54" i="21"/>
  <c r="K54" i="21"/>
  <c r="N54" i="21" s="1"/>
  <c r="Q54" i="21"/>
  <c r="AB54" i="21"/>
  <c r="J55" i="21"/>
  <c r="K55" i="21"/>
  <c r="N55" i="21" s="1"/>
  <c r="Q55" i="21"/>
  <c r="AB55" i="21"/>
  <c r="J57" i="21"/>
  <c r="K57" i="21"/>
  <c r="N57" i="21" s="1"/>
  <c r="Q57" i="21"/>
  <c r="AB57" i="21"/>
  <c r="J59" i="21"/>
  <c r="K59" i="21"/>
  <c r="N59" i="21" s="1"/>
  <c r="Q59" i="21"/>
  <c r="AB59" i="21"/>
  <c r="J61" i="21"/>
  <c r="K61" i="21"/>
  <c r="N61" i="21" s="1"/>
  <c r="Q61" i="21"/>
  <c r="AB61" i="21"/>
  <c r="J63" i="21"/>
  <c r="K63" i="21"/>
  <c r="N63" i="21" s="1"/>
  <c r="Q63" i="21"/>
  <c r="AB63" i="21"/>
  <c r="J65" i="21"/>
  <c r="K65" i="21"/>
  <c r="N65" i="21" s="1"/>
  <c r="Q65" i="21"/>
  <c r="AB65" i="21"/>
  <c r="J67" i="21"/>
  <c r="K67" i="21"/>
  <c r="N67" i="21" s="1"/>
  <c r="Q67" i="21"/>
  <c r="AB67" i="21"/>
  <c r="J69" i="21"/>
  <c r="K69" i="21"/>
  <c r="N69" i="21" s="1"/>
  <c r="Q69" i="21"/>
  <c r="AB69" i="21"/>
  <c r="J71" i="21"/>
  <c r="K71" i="21"/>
  <c r="N71" i="21" s="1"/>
  <c r="Q71" i="21"/>
  <c r="AB71" i="21"/>
  <c r="J73" i="21"/>
  <c r="K73" i="21"/>
  <c r="N73" i="21" s="1"/>
  <c r="Q73" i="21"/>
  <c r="AB73" i="21"/>
  <c r="J75" i="21"/>
  <c r="K75" i="21"/>
  <c r="N75" i="21" s="1"/>
  <c r="Q75" i="21"/>
  <c r="AB75" i="21"/>
  <c r="J76" i="21"/>
  <c r="K76" i="21"/>
  <c r="N76" i="21" s="1"/>
  <c r="Q76" i="21"/>
  <c r="AB76" i="21"/>
  <c r="J78" i="21"/>
  <c r="K78" i="21"/>
  <c r="N78" i="21" s="1"/>
  <c r="Q78" i="21"/>
  <c r="AB78" i="21"/>
  <c r="J80" i="21"/>
  <c r="K80" i="21"/>
  <c r="N80" i="21" s="1"/>
  <c r="Q80" i="21"/>
  <c r="AB80" i="21"/>
  <c r="J82" i="21"/>
  <c r="K82" i="21"/>
  <c r="N82" i="21" s="1"/>
  <c r="Q82" i="21"/>
  <c r="AB82" i="21"/>
  <c r="J84" i="21"/>
  <c r="K84" i="21"/>
  <c r="N84" i="21" s="1"/>
  <c r="Q84" i="21"/>
  <c r="AB84" i="21"/>
  <c r="J86" i="21"/>
  <c r="K86" i="21"/>
  <c r="N86" i="21" s="1"/>
  <c r="Q86" i="21"/>
  <c r="AB86" i="21"/>
  <c r="J88" i="21"/>
  <c r="K88" i="21"/>
  <c r="N88" i="21" s="1"/>
  <c r="Q88" i="21"/>
  <c r="AB88" i="21"/>
  <c r="J90" i="21"/>
  <c r="K90" i="21"/>
  <c r="N90" i="21" s="1"/>
  <c r="Q90" i="21"/>
  <c r="AB90" i="21"/>
  <c r="J92" i="21"/>
  <c r="K92" i="21"/>
  <c r="N92" i="21" s="1"/>
  <c r="Q92" i="21"/>
  <c r="AB92" i="21"/>
  <c r="J94" i="21"/>
  <c r="K94" i="21"/>
  <c r="N94" i="21" s="1"/>
  <c r="Q94" i="21"/>
  <c r="AB94" i="21"/>
  <c r="J95" i="21"/>
  <c r="K95" i="21"/>
  <c r="N95" i="21" s="1"/>
  <c r="Q95" i="21"/>
  <c r="AB95" i="21"/>
  <c r="J97" i="21"/>
  <c r="K97" i="21"/>
  <c r="N97" i="21" s="1"/>
  <c r="Q97" i="21"/>
  <c r="AB97" i="21"/>
  <c r="J98" i="21"/>
  <c r="K98" i="21"/>
  <c r="N98" i="21" s="1"/>
  <c r="Q98" i="21"/>
  <c r="AB98" i="21"/>
  <c r="J100" i="21"/>
  <c r="K100" i="21"/>
  <c r="N100" i="21" s="1"/>
  <c r="Q100" i="21"/>
  <c r="AB100" i="21"/>
  <c r="AB141" i="21"/>
  <c r="AB142" i="21"/>
  <c r="AB144" i="21"/>
  <c r="AB146" i="21"/>
  <c r="AB148" i="21"/>
  <c r="AB150" i="21"/>
  <c r="AB152" i="21"/>
  <c r="AB154" i="21"/>
  <c r="AB156" i="21"/>
  <c r="AB158" i="21"/>
  <c r="AB160" i="21"/>
  <c r="AB162" i="21"/>
  <c r="AB164" i="21"/>
  <c r="AB166" i="21"/>
  <c r="AB168" i="21"/>
  <c r="AB170" i="21"/>
  <c r="AB171" i="21"/>
  <c r="AB173" i="21"/>
  <c r="AB175" i="21"/>
  <c r="AB177" i="21"/>
  <c r="AB179" i="21"/>
  <c r="AB181" i="21"/>
  <c r="AB183" i="21"/>
  <c r="AB185" i="21"/>
  <c r="AB187" i="21"/>
  <c r="AB189" i="21"/>
  <c r="AB191" i="21"/>
  <c r="AB193" i="21"/>
  <c r="AB195" i="21"/>
  <c r="AB197" i="21"/>
  <c r="AB198" i="21"/>
  <c r="AB200" i="21"/>
  <c r="AB202" i="21"/>
  <c r="AB203" i="21"/>
  <c r="AB205" i="21"/>
  <c r="AB207" i="21"/>
  <c r="AB209" i="21"/>
  <c r="AB210" i="21"/>
  <c r="J227" i="21"/>
  <c r="K227" i="21"/>
  <c r="N227" i="21" s="1"/>
  <c r="Q227" i="21"/>
  <c r="AB227" i="21"/>
  <c r="J228" i="21"/>
  <c r="K228" i="21"/>
  <c r="N228" i="21" s="1"/>
  <c r="Q228" i="21"/>
  <c r="AB228" i="21"/>
  <c r="J230" i="21"/>
  <c r="K230" i="21"/>
  <c r="N230" i="21" s="1"/>
  <c r="Q230" i="21"/>
  <c r="AB230" i="21"/>
  <c r="J232" i="21"/>
  <c r="K232" i="21"/>
  <c r="N232" i="21" s="1"/>
  <c r="Q232" i="21"/>
  <c r="AB232" i="21"/>
  <c r="J234" i="21"/>
  <c r="K234" i="21"/>
  <c r="N234" i="21" s="1"/>
  <c r="Q234" i="21"/>
  <c r="AB234" i="21"/>
  <c r="J236" i="21"/>
  <c r="K236" i="21"/>
  <c r="N236" i="21" s="1"/>
  <c r="Q236" i="21"/>
  <c r="AB236" i="21"/>
  <c r="J238" i="21"/>
  <c r="K238" i="21"/>
  <c r="N238" i="21" s="1"/>
  <c r="Q238" i="21"/>
  <c r="AB238" i="21"/>
  <c r="J240" i="21"/>
  <c r="K240" i="21"/>
  <c r="N240" i="21" s="1"/>
  <c r="Q240" i="21"/>
  <c r="AB240" i="21"/>
  <c r="J242" i="21"/>
  <c r="K242" i="21"/>
  <c r="N242" i="21" s="1"/>
  <c r="Q242" i="21"/>
  <c r="AB242" i="21"/>
  <c r="J244" i="21"/>
  <c r="K244" i="21"/>
  <c r="N244" i="21" s="1"/>
  <c r="Q244" i="21"/>
  <c r="AB244" i="21"/>
  <c r="J246" i="21"/>
  <c r="K246" i="21"/>
  <c r="N246" i="21" s="1"/>
  <c r="Q246" i="21"/>
  <c r="AB246" i="21"/>
  <c r="J248" i="21"/>
  <c r="K248" i="21"/>
  <c r="N248" i="21" s="1"/>
  <c r="Q248" i="21"/>
  <c r="AB248" i="21"/>
  <c r="J250" i="21"/>
  <c r="K250" i="21"/>
  <c r="N250" i="21" s="1"/>
  <c r="Q250" i="21"/>
  <c r="AB250" i="21"/>
  <c r="J251" i="21"/>
  <c r="K251" i="21"/>
  <c r="N251" i="21" s="1"/>
  <c r="Q251" i="21"/>
  <c r="AB251" i="21"/>
  <c r="J252" i="21"/>
  <c r="K252" i="21"/>
  <c r="N252" i="21" s="1"/>
  <c r="Q252" i="21"/>
  <c r="AB252" i="21"/>
  <c r="J254" i="21"/>
  <c r="K254" i="21"/>
  <c r="N254" i="21" s="1"/>
  <c r="Q254" i="21"/>
  <c r="AB254" i="21"/>
  <c r="J255" i="21"/>
  <c r="K255" i="21"/>
  <c r="N255" i="21" s="1"/>
  <c r="Q255" i="21"/>
  <c r="AB255" i="21"/>
  <c r="J257" i="21"/>
  <c r="K257" i="21"/>
  <c r="N257" i="21" s="1"/>
  <c r="Q257" i="21"/>
  <c r="AB257" i="21"/>
  <c r="J259" i="21"/>
  <c r="K259" i="21"/>
  <c r="N259" i="21" s="1"/>
  <c r="Q259" i="21"/>
  <c r="AB259" i="21"/>
  <c r="J261" i="21"/>
  <c r="K261" i="21"/>
  <c r="N261" i="21" s="1"/>
  <c r="Q261" i="21"/>
  <c r="AB261" i="21"/>
  <c r="J263" i="21"/>
  <c r="K263" i="21"/>
  <c r="N263" i="21" s="1"/>
  <c r="Q263" i="21"/>
  <c r="AB263" i="21"/>
  <c r="J265" i="21"/>
  <c r="K265" i="21"/>
  <c r="N265" i="21" s="1"/>
  <c r="Q265" i="21"/>
  <c r="AB265" i="21"/>
  <c r="J267" i="21"/>
  <c r="K267" i="21"/>
  <c r="N267" i="21" s="1"/>
  <c r="Q267" i="21"/>
  <c r="AB267" i="21"/>
  <c r="J269" i="21"/>
  <c r="K269" i="21"/>
  <c r="N269" i="21" s="1"/>
  <c r="Q269" i="21"/>
  <c r="AB269" i="21"/>
  <c r="J270" i="21"/>
  <c r="K270" i="21"/>
  <c r="N270" i="21" s="1"/>
  <c r="Q270" i="21"/>
  <c r="AB270" i="21"/>
  <c r="J272" i="21"/>
  <c r="K272" i="21"/>
  <c r="N272" i="21" s="1"/>
  <c r="Q272" i="21"/>
  <c r="AB272" i="21"/>
  <c r="M8" i="21" l="1"/>
  <c r="M10" i="21"/>
  <c r="AB10" i="21"/>
  <c r="AB8" i="21"/>
  <c r="AB221" i="21" l="1"/>
  <c r="Q52" i="21"/>
  <c r="K52" i="21"/>
  <c r="N52" i="21" s="1"/>
  <c r="J52" i="21"/>
  <c r="Q51" i="21"/>
  <c r="K51" i="21"/>
  <c r="N51" i="21" s="1"/>
  <c r="J51" i="21"/>
  <c r="Q50" i="21"/>
  <c r="K50" i="21"/>
  <c r="N50" i="21" s="1"/>
  <c r="J50" i="21"/>
  <c r="Q49" i="21"/>
  <c r="K49" i="21"/>
  <c r="N49" i="21" s="1"/>
  <c r="J49" i="21"/>
  <c r="Q48" i="21"/>
  <c r="K48" i="21"/>
  <c r="N48" i="21" s="1"/>
  <c r="J48" i="21"/>
  <c r="Q46" i="21"/>
  <c r="K46" i="21"/>
  <c r="N46" i="21" s="1"/>
  <c r="J46" i="21"/>
  <c r="M46" i="21" s="1"/>
  <c r="Q44" i="21"/>
  <c r="K44" i="21"/>
  <c r="N44" i="21" s="1"/>
  <c r="J44" i="21"/>
  <c r="M44" i="21" s="1"/>
  <c r="Q43" i="21"/>
  <c r="K43" i="21"/>
  <c r="N43" i="21" s="1"/>
  <c r="J43" i="21"/>
  <c r="M43" i="21" s="1"/>
  <c r="Q42" i="21"/>
  <c r="K42" i="21"/>
  <c r="N42" i="21" s="1"/>
  <c r="J42" i="21"/>
  <c r="M42" i="21" s="1"/>
  <c r="Q41" i="21"/>
  <c r="K41" i="21"/>
  <c r="N41" i="21" s="1"/>
  <c r="J41" i="21"/>
  <c r="M41" i="21" s="1"/>
  <c r="Q40" i="21"/>
  <c r="K40" i="21"/>
  <c r="N40" i="21" s="1"/>
  <c r="J40" i="21"/>
  <c r="M40" i="21" s="1"/>
  <c r="Q39" i="21"/>
  <c r="K39" i="21"/>
  <c r="N39" i="21" s="1"/>
  <c r="J39" i="21"/>
  <c r="M39" i="21" s="1"/>
  <c r="Q37" i="21"/>
  <c r="K37" i="21"/>
  <c r="N37" i="21" s="1"/>
  <c r="J37" i="21"/>
  <c r="M37" i="21" s="1"/>
  <c r="Q35" i="21"/>
  <c r="K35" i="21"/>
  <c r="N35" i="21" s="1"/>
  <c r="J35" i="21"/>
  <c r="M35" i="21" s="1"/>
  <c r="Q34" i="21"/>
  <c r="K34" i="21"/>
  <c r="N34" i="21" s="1"/>
  <c r="J34" i="21"/>
  <c r="M34" i="21" s="1"/>
  <c r="Q33" i="21"/>
  <c r="K33" i="21"/>
  <c r="N33" i="21" s="1"/>
  <c r="J33" i="21"/>
  <c r="M33" i="21" s="1"/>
  <c r="Q31" i="21"/>
  <c r="K31" i="21"/>
  <c r="N31" i="21" s="1"/>
  <c r="J31" i="21"/>
  <c r="L31" i="21" s="1"/>
  <c r="Q30" i="21"/>
  <c r="K30" i="21"/>
  <c r="N30" i="21" s="1"/>
  <c r="J30" i="21"/>
  <c r="M30" i="21" s="1"/>
  <c r="Q28" i="21"/>
  <c r="K28" i="21"/>
  <c r="N28" i="21" s="1"/>
  <c r="J28" i="21"/>
  <c r="M28" i="21" s="1"/>
  <c r="Q26" i="21"/>
  <c r="K26" i="21"/>
  <c r="N26" i="21" s="1"/>
  <c r="J26" i="21"/>
  <c r="M26" i="21" s="1"/>
  <c r="Q25" i="21"/>
  <c r="K25" i="21"/>
  <c r="N25" i="21" s="1"/>
  <c r="J25" i="21"/>
  <c r="M25" i="21" s="1"/>
  <c r="Q24" i="21"/>
  <c r="K24" i="21"/>
  <c r="N24" i="21" s="1"/>
  <c r="J24" i="21"/>
  <c r="M24" i="21" s="1"/>
  <c r="Q23" i="21"/>
  <c r="K23" i="21"/>
  <c r="N23" i="21" s="1"/>
  <c r="J23" i="21"/>
  <c r="L23" i="21" s="1"/>
  <c r="Q21" i="21"/>
  <c r="K21" i="21"/>
  <c r="N21" i="21" s="1"/>
  <c r="J21" i="21"/>
  <c r="M21" i="21" s="1"/>
  <c r="Q19" i="21"/>
  <c r="K19" i="21"/>
  <c r="N19" i="21" s="1"/>
  <c r="J19" i="21"/>
  <c r="M19" i="21" s="1"/>
  <c r="Q18" i="21"/>
  <c r="K18" i="21"/>
  <c r="N18" i="21" s="1"/>
  <c r="J18" i="21"/>
  <c r="M18" i="21" s="1"/>
  <c r="Q16" i="21"/>
  <c r="K16" i="21"/>
  <c r="N16" i="21" s="1"/>
  <c r="J16" i="21"/>
  <c r="M16" i="21" s="1"/>
  <c r="Q15" i="21"/>
  <c r="K15" i="21"/>
  <c r="N15" i="21" s="1"/>
  <c r="J15" i="21"/>
  <c r="M15" i="21" s="1"/>
  <c r="Q14" i="21"/>
  <c r="K14" i="21"/>
  <c r="N14" i="21" s="1"/>
  <c r="J14" i="21"/>
  <c r="L14" i="21" s="1"/>
  <c r="Q13" i="21"/>
  <c r="K13" i="21"/>
  <c r="N13" i="21" s="1"/>
  <c r="J13" i="21"/>
  <c r="M13" i="21" s="1"/>
  <c r="Q12" i="21"/>
  <c r="K12" i="21"/>
  <c r="N12" i="21" s="1"/>
  <c r="J12" i="21"/>
  <c r="L12" i="21" s="1"/>
  <c r="Q11" i="21"/>
  <c r="K11" i="21"/>
  <c r="N11" i="21" s="1"/>
  <c r="J11" i="21"/>
  <c r="M11" i="21" s="1"/>
  <c r="Q9" i="21"/>
  <c r="K9" i="21"/>
  <c r="N9" i="21" s="1"/>
  <c r="J9" i="21"/>
  <c r="M9" i="21" s="1"/>
  <c r="Q7" i="21"/>
  <c r="K7" i="21"/>
  <c r="N7" i="21" s="1"/>
  <c r="J7" i="21"/>
  <c r="M7" i="21" s="1"/>
  <c r="Q6" i="21"/>
  <c r="K6" i="21"/>
  <c r="N6" i="21" s="1"/>
  <c r="J6" i="21"/>
  <c r="L6" i="21" s="1"/>
  <c r="Q5" i="21"/>
  <c r="K5" i="21"/>
  <c r="N5" i="21" s="1"/>
  <c r="J5" i="21"/>
  <c r="M5" i="21" s="1"/>
  <c r="Q4" i="21"/>
  <c r="K4" i="21"/>
  <c r="N4" i="21" s="1"/>
  <c r="J4" i="21"/>
  <c r="M4" i="21" s="1"/>
  <c r="Q225" i="21"/>
  <c r="K225" i="21"/>
  <c r="N225" i="21" s="1"/>
  <c r="J225" i="21"/>
  <c r="Q224" i="21"/>
  <c r="K224" i="21"/>
  <c r="N224" i="21" s="1"/>
  <c r="J224" i="21"/>
  <c r="Q223" i="21"/>
  <c r="K223" i="21"/>
  <c r="N223" i="21" s="1"/>
  <c r="J223" i="21"/>
  <c r="Q221" i="21"/>
  <c r="K221" i="21"/>
  <c r="N221" i="21" s="1"/>
  <c r="J221" i="21"/>
  <c r="Q220" i="21"/>
  <c r="K220" i="21"/>
  <c r="N220" i="21" s="1"/>
  <c r="J220" i="21"/>
  <c r="Q219" i="21"/>
  <c r="K219" i="21"/>
  <c r="N219" i="21" s="1"/>
  <c r="J219" i="21"/>
  <c r="Q217" i="21"/>
  <c r="K217" i="21"/>
  <c r="N217" i="21" s="1"/>
  <c r="J217" i="21"/>
  <c r="Q215" i="21"/>
  <c r="K215" i="21"/>
  <c r="N215" i="21" s="1"/>
  <c r="J215" i="21"/>
  <c r="Q213" i="21"/>
  <c r="K213" i="21"/>
  <c r="N213" i="21" s="1"/>
  <c r="J213" i="21"/>
  <c r="Q212" i="21"/>
  <c r="K212" i="21"/>
  <c r="N212" i="21" s="1"/>
  <c r="J212" i="21"/>
  <c r="AB223" i="21" l="1"/>
  <c r="AB40" i="21"/>
  <c r="AB136" i="21"/>
  <c r="AB52" i="21"/>
  <c r="AB48" i="21"/>
  <c r="AB220" i="21"/>
  <c r="AB133" i="21"/>
  <c r="AB127" i="21"/>
  <c r="AB44" i="21"/>
  <c r="AB124" i="21"/>
  <c r="AB37" i="21"/>
  <c r="AB31" i="21"/>
  <c r="AB119" i="21"/>
  <c r="AB116" i="21"/>
  <c r="AB28" i="21"/>
  <c r="AB23" i="21"/>
  <c r="AB213" i="21"/>
  <c r="AB109" i="21"/>
  <c r="AB107" i="21"/>
  <c r="AB19" i="21"/>
  <c r="AB14" i="21"/>
  <c r="AB12" i="21"/>
  <c r="AB6" i="21"/>
  <c r="AB4" i="21"/>
  <c r="AB225" i="21"/>
  <c r="AB219" i="21"/>
  <c r="AB131" i="21"/>
  <c r="AB123" i="21"/>
  <c r="AB115" i="21"/>
  <c r="AB105" i="21"/>
  <c r="AB51" i="21"/>
  <c r="AB43" i="21"/>
  <c r="AB35" i="21"/>
  <c r="AB26" i="21"/>
  <c r="AB18" i="21"/>
  <c r="AB11" i="21"/>
  <c r="L34" i="21"/>
  <c r="AB217" i="21"/>
  <c r="AB139" i="21"/>
  <c r="AB129" i="21"/>
  <c r="AB122" i="21"/>
  <c r="AB113" i="21"/>
  <c r="AB103" i="21"/>
  <c r="AB50" i="21"/>
  <c r="AB42" i="21"/>
  <c r="AB34" i="21"/>
  <c r="AB25" i="21"/>
  <c r="AB16" i="21"/>
  <c r="AB9" i="21"/>
  <c r="AB224" i="21"/>
  <c r="AB215" i="21"/>
  <c r="AB137" i="21"/>
  <c r="AB128" i="21"/>
  <c r="AB121" i="21"/>
  <c r="AB111" i="21"/>
  <c r="AB102" i="21"/>
  <c r="AB49" i="21"/>
  <c r="AB41" i="21"/>
  <c r="AB33" i="21"/>
  <c r="AB24" i="21"/>
  <c r="AB15" i="21"/>
  <c r="AB7" i="21"/>
  <c r="AB212" i="21"/>
  <c r="AB135" i="21"/>
  <c r="AB126" i="21"/>
  <c r="AB117" i="21"/>
  <c r="AB108" i="21"/>
  <c r="AB46" i="21"/>
  <c r="AB39" i="21"/>
  <c r="AB30" i="21"/>
  <c r="AB21" i="21"/>
  <c r="AB13" i="21"/>
  <c r="AB5" i="21"/>
  <c r="M12" i="21"/>
  <c r="L25" i="21"/>
  <c r="L11" i="21"/>
  <c r="L30" i="21"/>
  <c r="L37" i="21"/>
  <c r="L18" i="21"/>
  <c r="L28" i="21"/>
  <c r="L21" i="21"/>
  <c r="L19" i="21"/>
  <c r="M6" i="21"/>
  <c r="M31" i="21"/>
  <c r="L5" i="21"/>
  <c r="L9" i="21"/>
  <c r="M14" i="21"/>
  <c r="L26" i="21"/>
  <c r="L4" i="21"/>
  <c r="L13" i="21"/>
  <c r="L16" i="21"/>
  <c r="M23" i="21"/>
  <c r="L35" i="21"/>
  <c r="L7" i="21"/>
  <c r="L15" i="21"/>
  <c r="L24" i="21"/>
  <c r="L33" i="21"/>
  <c r="L212" i="21"/>
  <c r="L217" i="21"/>
  <c r="L215" i="21"/>
  <c r="L213" i="21"/>
  <c r="M219" i="21"/>
  <c r="M221" i="21"/>
  <c r="M212" i="21"/>
  <c r="M213" i="21"/>
  <c r="M215" i="21"/>
  <c r="M217" i="21"/>
  <c r="M220" i="21"/>
  <c r="O7" i="17" l="1"/>
  <c r="N146" i="17" l="1"/>
  <c r="O146" i="17"/>
  <c r="P146" i="17"/>
  <c r="N147" i="17"/>
  <c r="O147" i="17"/>
  <c r="P147" i="17"/>
  <c r="N148" i="17"/>
  <c r="O148" i="17"/>
  <c r="P148" i="17"/>
  <c r="N149" i="17"/>
  <c r="O149" i="17"/>
  <c r="P149" i="17"/>
  <c r="N150" i="17"/>
  <c r="O150" i="17"/>
  <c r="P150" i="17"/>
  <c r="N151" i="17"/>
  <c r="O151" i="17"/>
  <c r="P151" i="17"/>
  <c r="N152" i="17"/>
  <c r="O152" i="17"/>
  <c r="P152" i="17"/>
  <c r="N153" i="17"/>
  <c r="O153" i="17"/>
  <c r="P153" i="17"/>
  <c r="N154" i="17"/>
  <c r="O154" i="17"/>
  <c r="P154" i="17"/>
  <c r="N155" i="17"/>
  <c r="O155" i="17"/>
  <c r="P155" i="17"/>
  <c r="N156" i="17"/>
  <c r="O156" i="17"/>
  <c r="P156" i="17"/>
  <c r="N157" i="17"/>
  <c r="O157" i="17"/>
  <c r="P157" i="17"/>
  <c r="N158" i="17"/>
  <c r="O158" i="17"/>
  <c r="P158" i="17"/>
  <c r="N159" i="17"/>
  <c r="O159" i="17"/>
  <c r="P159" i="17"/>
  <c r="N160" i="17"/>
  <c r="O160" i="17"/>
  <c r="P160" i="17"/>
  <c r="N161" i="17"/>
  <c r="O161" i="17"/>
  <c r="P161" i="17"/>
  <c r="N162" i="17"/>
  <c r="O162" i="17"/>
  <c r="P162" i="17"/>
  <c r="N163" i="17"/>
  <c r="O163" i="17"/>
  <c r="P163" i="17"/>
  <c r="N164" i="17"/>
  <c r="O164" i="17"/>
  <c r="P164" i="17"/>
  <c r="N165" i="17"/>
  <c r="O165" i="17"/>
  <c r="P165" i="17"/>
  <c r="N166" i="17"/>
  <c r="O166" i="17"/>
  <c r="P166" i="17"/>
  <c r="N167" i="17"/>
  <c r="O167" i="17"/>
  <c r="P167" i="17"/>
  <c r="N168" i="17"/>
  <c r="O168" i="17"/>
  <c r="P168" i="17"/>
  <c r="N169" i="17"/>
  <c r="O169" i="17"/>
  <c r="P169" i="17"/>
  <c r="N170" i="17"/>
  <c r="O170" i="17"/>
  <c r="P170" i="17"/>
  <c r="N171" i="17"/>
  <c r="O171" i="17"/>
  <c r="P171" i="17"/>
  <c r="N172" i="17"/>
  <c r="O172" i="17"/>
  <c r="P172" i="17"/>
  <c r="N173" i="17"/>
  <c r="O173" i="17"/>
  <c r="P173" i="17"/>
  <c r="N174" i="17"/>
  <c r="O174" i="17"/>
  <c r="P174" i="17"/>
  <c r="N175" i="17"/>
  <c r="O175" i="17"/>
  <c r="P175" i="17"/>
  <c r="N176" i="17"/>
  <c r="O176" i="17"/>
  <c r="P176" i="17"/>
  <c r="N177" i="17"/>
  <c r="O177" i="17"/>
  <c r="P177" i="17"/>
  <c r="N178" i="17"/>
  <c r="O178" i="17"/>
  <c r="P178" i="17"/>
  <c r="N180" i="17"/>
  <c r="O180" i="17"/>
  <c r="P180" i="17"/>
  <c r="N181" i="17"/>
  <c r="O181" i="17"/>
  <c r="P181" i="17"/>
  <c r="N182" i="17"/>
  <c r="O182" i="17"/>
  <c r="P182" i="17"/>
  <c r="N183" i="17"/>
  <c r="O183" i="17"/>
  <c r="P183" i="17"/>
  <c r="N184" i="17"/>
  <c r="O184" i="17"/>
  <c r="P184" i="17"/>
  <c r="P145" i="17"/>
  <c r="O145" i="17"/>
  <c r="N145" i="17"/>
  <c r="P318" i="17"/>
  <c r="O318" i="17"/>
  <c r="N318" i="17"/>
  <c r="P317" i="17"/>
  <c r="O317" i="17"/>
  <c r="N317" i="17"/>
  <c r="P316" i="17"/>
  <c r="O316" i="17"/>
  <c r="N316" i="17"/>
  <c r="P315" i="17"/>
  <c r="O315" i="17"/>
  <c r="N315" i="17"/>
  <c r="P314" i="17"/>
  <c r="O314" i="17"/>
  <c r="N314" i="17"/>
  <c r="P313" i="17"/>
  <c r="O313" i="17"/>
  <c r="N313" i="17"/>
  <c r="P296" i="17"/>
  <c r="O296" i="17"/>
  <c r="N296" i="17"/>
  <c r="P293" i="17"/>
  <c r="O293" i="17"/>
  <c r="N293" i="17"/>
  <c r="P290" i="17"/>
  <c r="O290" i="17"/>
  <c r="N290" i="17"/>
  <c r="P285" i="17"/>
  <c r="O285" i="17"/>
  <c r="N285" i="17"/>
  <c r="P284" i="17"/>
  <c r="O284" i="17"/>
  <c r="N284" i="17"/>
  <c r="P271" i="17"/>
  <c r="O271" i="17"/>
  <c r="N271" i="17"/>
  <c r="P270" i="17"/>
  <c r="O270" i="17"/>
  <c r="N270" i="17"/>
  <c r="P269" i="17"/>
  <c r="O269" i="17"/>
  <c r="N269" i="17"/>
  <c r="P268" i="17"/>
  <c r="O268" i="17"/>
  <c r="N268" i="17"/>
  <c r="P257" i="17"/>
  <c r="O257" i="17"/>
  <c r="N257" i="17"/>
  <c r="P256" i="17"/>
  <c r="O256" i="17"/>
  <c r="N256" i="17"/>
  <c r="P255" i="17"/>
  <c r="O255" i="17"/>
  <c r="N255" i="17"/>
  <c r="P254" i="17"/>
  <c r="O254" i="17"/>
  <c r="N254" i="17"/>
  <c r="P249" i="17"/>
  <c r="O249" i="17"/>
  <c r="N249" i="17"/>
  <c r="P242" i="17"/>
  <c r="O242" i="17"/>
  <c r="N242" i="17"/>
  <c r="P241" i="17"/>
  <c r="O241" i="17"/>
  <c r="N241" i="17"/>
  <c r="P235" i="17"/>
  <c r="O235" i="17"/>
  <c r="N235" i="17"/>
  <c r="P234" i="17"/>
  <c r="O234" i="17"/>
  <c r="N234" i="17"/>
  <c r="P229" i="17"/>
  <c r="O229" i="17"/>
  <c r="N229" i="17"/>
  <c r="P222" i="17"/>
  <c r="O222" i="17"/>
  <c r="N222" i="17"/>
  <c r="P221" i="17"/>
  <c r="O221" i="17"/>
  <c r="N221" i="17"/>
  <c r="P220" i="17"/>
  <c r="O220" i="17"/>
  <c r="N220" i="17"/>
  <c r="P214" i="17"/>
  <c r="O214" i="17"/>
  <c r="N214" i="17"/>
  <c r="P213" i="17"/>
  <c r="O213" i="17"/>
  <c r="N213" i="17"/>
  <c r="P212" i="17"/>
  <c r="O212" i="17"/>
  <c r="N212" i="17"/>
  <c r="P209" i="17"/>
  <c r="O209" i="17"/>
  <c r="N209" i="17"/>
  <c r="P208" i="17"/>
  <c r="O208" i="17"/>
  <c r="N208" i="17"/>
  <c r="P142" i="17"/>
  <c r="O142" i="17"/>
  <c r="N142" i="17"/>
  <c r="P138" i="17"/>
  <c r="O138" i="17"/>
  <c r="N138" i="17"/>
  <c r="P137" i="17"/>
  <c r="O137" i="17"/>
  <c r="N137" i="17"/>
  <c r="P133" i="17"/>
  <c r="O133" i="17"/>
  <c r="N133" i="17"/>
  <c r="P132" i="17"/>
  <c r="O132" i="17"/>
  <c r="N132" i="17"/>
  <c r="P127" i="17"/>
  <c r="O127" i="17"/>
  <c r="N127" i="17"/>
  <c r="P120" i="17"/>
  <c r="O120" i="17"/>
  <c r="N120" i="17"/>
  <c r="P119" i="17"/>
  <c r="O119" i="17"/>
  <c r="N119" i="17"/>
  <c r="P112" i="17"/>
  <c r="O112" i="17"/>
  <c r="N112" i="17"/>
  <c r="P111" i="17"/>
  <c r="O111" i="17"/>
  <c r="N111" i="17"/>
  <c r="P102" i="17"/>
  <c r="O102" i="17"/>
  <c r="N102" i="17"/>
  <c r="P101" i="17"/>
  <c r="O101" i="17"/>
  <c r="N101" i="17"/>
  <c r="P100" i="17"/>
  <c r="O100" i="17"/>
  <c r="N100" i="17"/>
  <c r="P81" i="17"/>
  <c r="O81" i="17"/>
  <c r="N81" i="17"/>
  <c r="P80" i="17"/>
  <c r="O80" i="17"/>
  <c r="N80" i="17"/>
  <c r="P79" i="17"/>
  <c r="O79" i="17"/>
  <c r="N79" i="17"/>
  <c r="P78" i="17"/>
  <c r="O78" i="17"/>
  <c r="N78" i="17"/>
  <c r="P77" i="17"/>
  <c r="O77" i="17"/>
  <c r="N77" i="17"/>
  <c r="P76" i="17"/>
  <c r="O76" i="17"/>
  <c r="N76" i="17"/>
  <c r="P60" i="17"/>
  <c r="O60" i="17"/>
  <c r="N60" i="17"/>
  <c r="P59" i="17"/>
  <c r="O59" i="17"/>
  <c r="N59" i="17"/>
  <c r="P58" i="17"/>
  <c r="O58" i="17"/>
  <c r="N58" i="17"/>
  <c r="P57" i="17"/>
  <c r="O57" i="17"/>
  <c r="N57" i="17"/>
  <c r="P56" i="17"/>
  <c r="O56" i="17"/>
  <c r="N56" i="17"/>
  <c r="P55" i="17"/>
  <c r="O55" i="17"/>
  <c r="N55" i="17"/>
  <c r="P46" i="17"/>
  <c r="O46" i="17"/>
  <c r="N46" i="17"/>
  <c r="P39" i="17"/>
  <c r="O39" i="17"/>
  <c r="N39" i="17"/>
  <c r="P38" i="17"/>
  <c r="O38" i="17"/>
  <c r="N38" i="17"/>
  <c r="P37" i="17"/>
  <c r="O37" i="17"/>
  <c r="N37" i="17"/>
  <c r="P31" i="17"/>
  <c r="O31" i="17"/>
  <c r="N31" i="17"/>
  <c r="P30" i="17"/>
  <c r="O30" i="17"/>
  <c r="N30" i="17"/>
  <c r="P29" i="17"/>
  <c r="O29" i="17"/>
  <c r="N29" i="17"/>
  <c r="P24" i="17"/>
  <c r="O24" i="17"/>
  <c r="N24" i="17"/>
  <c r="P17" i="17"/>
  <c r="O17" i="17"/>
  <c r="N17" i="17"/>
  <c r="P16" i="17"/>
  <c r="O16" i="17"/>
  <c r="N16" i="17"/>
  <c r="P15" i="17"/>
  <c r="O15" i="17"/>
  <c r="N15" i="17"/>
  <c r="P9" i="17"/>
  <c r="O9" i="17"/>
  <c r="N9" i="17"/>
  <c r="P8" i="17"/>
  <c r="O8" i="17"/>
  <c r="N8" i="17"/>
  <c r="Q3" i="17"/>
  <c r="P7" i="17"/>
  <c r="N7" i="17"/>
  <c r="S318" i="17" l="1"/>
  <c r="Q2" i="17" a="1"/>
  <c r="Q2" i="17" s="1"/>
  <c r="Q145" i="17"/>
  <c r="S176" i="17"/>
  <c r="S164" i="17"/>
  <c r="S152" i="17"/>
  <c r="S174" i="17"/>
  <c r="S162" i="17"/>
  <c r="S150" i="17"/>
  <c r="S172" i="17"/>
  <c r="S160" i="17"/>
  <c r="S148" i="17"/>
  <c r="S170" i="17"/>
  <c r="S158" i="17"/>
  <c r="S146" i="17"/>
  <c r="S168" i="17"/>
  <c r="S156" i="17"/>
  <c r="Q181" i="17"/>
  <c r="S178" i="17"/>
  <c r="S166" i="17"/>
  <c r="S154" i="17"/>
  <c r="Q183" i="17"/>
  <c r="R178" i="17"/>
  <c r="R176" i="17"/>
  <c r="R174" i="17"/>
  <c r="R172" i="17"/>
  <c r="R170" i="17"/>
  <c r="R168" i="17"/>
  <c r="R166" i="17"/>
  <c r="R164" i="17"/>
  <c r="R162" i="17"/>
  <c r="R160" i="17"/>
  <c r="R158" i="17"/>
  <c r="R156" i="17"/>
  <c r="R154" i="17"/>
  <c r="R152" i="17"/>
  <c r="R150" i="17"/>
  <c r="R148" i="17"/>
  <c r="R146" i="17"/>
  <c r="R181" i="17"/>
  <c r="R183" i="17"/>
  <c r="Q178" i="17"/>
  <c r="Q176" i="17"/>
  <c r="Q174" i="17"/>
  <c r="Q172" i="17"/>
  <c r="Q170" i="17"/>
  <c r="Q168" i="17"/>
  <c r="Q166" i="17"/>
  <c r="Q164" i="17"/>
  <c r="Q162" i="17"/>
  <c r="Q160" i="17"/>
  <c r="Q158" i="17"/>
  <c r="Q156" i="17"/>
  <c r="Q154" i="17"/>
  <c r="Q152" i="17"/>
  <c r="Q150" i="17"/>
  <c r="Q148" i="17"/>
  <c r="Q146" i="17"/>
  <c r="S181" i="17"/>
  <c r="S183" i="17"/>
  <c r="S177" i="17"/>
  <c r="S175" i="17"/>
  <c r="S173" i="17"/>
  <c r="S171" i="17"/>
  <c r="S169" i="17"/>
  <c r="S167" i="17"/>
  <c r="S165" i="17"/>
  <c r="S163" i="17"/>
  <c r="S161" i="17"/>
  <c r="S159" i="17"/>
  <c r="S157" i="17"/>
  <c r="S155" i="17"/>
  <c r="S153" i="17"/>
  <c r="S151" i="17"/>
  <c r="S149" i="17"/>
  <c r="S147" i="17"/>
  <c r="Q180" i="17"/>
  <c r="Q182" i="17"/>
  <c r="Q184" i="17"/>
  <c r="R145" i="17"/>
  <c r="R177" i="17"/>
  <c r="R175" i="17"/>
  <c r="R173" i="17"/>
  <c r="R171" i="17"/>
  <c r="R169" i="17"/>
  <c r="R167" i="17"/>
  <c r="R165" i="17"/>
  <c r="R163" i="17"/>
  <c r="R161" i="17"/>
  <c r="R159" i="17"/>
  <c r="R157" i="17"/>
  <c r="R155" i="17"/>
  <c r="R153" i="17"/>
  <c r="R151" i="17"/>
  <c r="R149" i="17"/>
  <c r="R147" i="17"/>
  <c r="R180" i="17"/>
  <c r="R182" i="17"/>
  <c r="R184" i="17"/>
  <c r="S145" i="17"/>
  <c r="Q177" i="17"/>
  <c r="Q175" i="17"/>
  <c r="Q173" i="17"/>
  <c r="Q171" i="17"/>
  <c r="Q169" i="17"/>
  <c r="Q167" i="17"/>
  <c r="Q165" i="17"/>
  <c r="Q163" i="17"/>
  <c r="Q161" i="17"/>
  <c r="Q159" i="17"/>
  <c r="Q157" i="17"/>
  <c r="Q155" i="17"/>
  <c r="Q153" i="17"/>
  <c r="Q151" i="17"/>
  <c r="Q149" i="17"/>
  <c r="Q147" i="17"/>
  <c r="S180" i="17"/>
  <c r="S182" i="17"/>
  <c r="S184" i="17"/>
  <c r="Q15" i="17"/>
  <c r="Q56" i="17"/>
  <c r="Q101" i="17"/>
  <c r="Q234" i="17"/>
  <c r="Q271" i="17"/>
  <c r="Q17" i="17"/>
  <c r="Q58" i="17"/>
  <c r="Q111" i="17"/>
  <c r="Q241" i="17"/>
  <c r="Q285" i="17"/>
  <c r="Q29" i="17"/>
  <c r="Q60" i="17"/>
  <c r="Q119" i="17"/>
  <c r="Q209" i="17"/>
  <c r="Q249" i="17"/>
  <c r="Q293" i="17"/>
  <c r="Q31" i="17"/>
  <c r="Q77" i="17"/>
  <c r="Q127" i="17"/>
  <c r="Q213" i="17"/>
  <c r="Q255" i="17"/>
  <c r="Q313" i="17"/>
  <c r="Q38" i="17"/>
  <c r="Q79" i="17"/>
  <c r="Q133" i="17"/>
  <c r="Q220" i="17"/>
  <c r="Q257" i="17"/>
  <c r="Q315" i="17"/>
  <c r="Q8" i="17"/>
  <c r="Q46" i="17"/>
  <c r="Q81" i="17"/>
  <c r="Q138" i="17"/>
  <c r="Q222" i="17"/>
  <c r="Q269" i="17"/>
  <c r="Q317" i="17"/>
  <c r="R8" i="17"/>
  <c r="R15" i="17"/>
  <c r="R17" i="17"/>
  <c r="R29" i="17"/>
  <c r="R31" i="17"/>
  <c r="R38" i="17"/>
  <c r="R46" i="17"/>
  <c r="R56" i="17"/>
  <c r="R58" i="17"/>
  <c r="R60" i="17"/>
  <c r="R77" i="17"/>
  <c r="R79" i="17"/>
  <c r="R81" i="17"/>
  <c r="R101" i="17"/>
  <c r="R111" i="17"/>
  <c r="R119" i="17"/>
  <c r="R127" i="17"/>
  <c r="R133" i="17"/>
  <c r="R138" i="17"/>
  <c r="R209" i="17"/>
  <c r="R213" i="17"/>
  <c r="R220" i="17"/>
  <c r="R222" i="17"/>
  <c r="R234" i="17"/>
  <c r="R241" i="17"/>
  <c r="R249" i="17"/>
  <c r="R255" i="17"/>
  <c r="R257" i="17"/>
  <c r="R269" i="17"/>
  <c r="R271" i="17"/>
  <c r="R285" i="17"/>
  <c r="R293" i="17"/>
  <c r="R313" i="17"/>
  <c r="R315" i="17"/>
  <c r="R317" i="17"/>
  <c r="S8" i="17"/>
  <c r="S15" i="17"/>
  <c r="S17" i="17"/>
  <c r="S29" i="17"/>
  <c r="S31" i="17"/>
  <c r="S38" i="17"/>
  <c r="S46" i="17"/>
  <c r="S56" i="17"/>
  <c r="S58" i="17"/>
  <c r="S60" i="17"/>
  <c r="S77" i="17"/>
  <c r="S79" i="17"/>
  <c r="S81" i="17"/>
  <c r="S101" i="17"/>
  <c r="S111" i="17"/>
  <c r="S119" i="17"/>
  <c r="S127" i="17"/>
  <c r="S133" i="17"/>
  <c r="S138" i="17"/>
  <c r="S209" i="17"/>
  <c r="S213" i="17"/>
  <c r="S220" i="17"/>
  <c r="S222" i="17"/>
  <c r="S234" i="17"/>
  <c r="S241" i="17"/>
  <c r="S249" i="17"/>
  <c r="S255" i="17"/>
  <c r="S257" i="17"/>
  <c r="S269" i="17"/>
  <c r="S271" i="17"/>
  <c r="S285" i="17"/>
  <c r="S293" i="17"/>
  <c r="S313" i="17"/>
  <c r="S315" i="17"/>
  <c r="S317" i="17"/>
  <c r="Q7" i="17"/>
  <c r="Q9" i="17"/>
  <c r="Q16" i="17"/>
  <c r="Q24" i="17"/>
  <c r="Q30" i="17"/>
  <c r="Q37" i="17"/>
  <c r="Q39" i="17"/>
  <c r="Q55" i="17"/>
  <c r="Q57" i="17"/>
  <c r="Q59" i="17"/>
  <c r="Q76" i="17"/>
  <c r="Q78" i="17"/>
  <c r="Q80" i="17"/>
  <c r="Q100" i="17"/>
  <c r="Q102" i="17"/>
  <c r="Q112" i="17"/>
  <c r="Q120" i="17"/>
  <c r="Q132" i="17"/>
  <c r="Q137" i="17"/>
  <c r="Q142" i="17"/>
  <c r="Q208" i="17"/>
  <c r="Q212" i="17"/>
  <c r="Q214" i="17"/>
  <c r="Q221" i="17"/>
  <c r="Q229" i="17"/>
  <c r="Q235" i="17"/>
  <c r="Q242" i="17"/>
  <c r="Q254" i="17"/>
  <c r="Q256" i="17"/>
  <c r="Q268" i="17"/>
  <c r="Q270" i="17"/>
  <c r="Q284" i="17"/>
  <c r="Q290" i="17"/>
  <c r="Q296" i="17"/>
  <c r="Q314" i="17"/>
  <c r="Q316" i="17"/>
  <c r="Q318" i="17"/>
  <c r="R7" i="17"/>
  <c r="R9" i="17"/>
  <c r="R16" i="17"/>
  <c r="R24" i="17"/>
  <c r="R30" i="17"/>
  <c r="R37" i="17"/>
  <c r="R39" i="17"/>
  <c r="R55" i="17"/>
  <c r="R57" i="17"/>
  <c r="R59" i="17"/>
  <c r="R76" i="17"/>
  <c r="R78" i="17"/>
  <c r="R80" i="17"/>
  <c r="R100" i="17"/>
  <c r="R102" i="17"/>
  <c r="R112" i="17"/>
  <c r="R120" i="17"/>
  <c r="R132" i="17"/>
  <c r="R137" i="17"/>
  <c r="R142" i="17"/>
  <c r="R208" i="17"/>
  <c r="R212" i="17"/>
  <c r="R214" i="17"/>
  <c r="R221" i="17"/>
  <c r="R229" i="17"/>
  <c r="R235" i="17"/>
  <c r="R242" i="17"/>
  <c r="R254" i="17"/>
  <c r="R256" i="17"/>
  <c r="R268" i="17"/>
  <c r="R270" i="17"/>
  <c r="R284" i="17"/>
  <c r="R290" i="17"/>
  <c r="R296" i="17"/>
  <c r="R314" i="17"/>
  <c r="R316" i="17"/>
  <c r="R318" i="17"/>
  <c r="S7" i="17"/>
  <c r="S9" i="17"/>
  <c r="S16" i="17"/>
  <c r="S24" i="17"/>
  <c r="S30" i="17"/>
  <c r="S37" i="17"/>
  <c r="S39" i="17"/>
  <c r="S55" i="17"/>
  <c r="S57" i="17"/>
  <c r="S59" i="17"/>
  <c r="S76" i="17"/>
  <c r="S78" i="17"/>
  <c r="S80" i="17"/>
  <c r="S100" i="17"/>
  <c r="S102" i="17"/>
  <c r="S112" i="17"/>
  <c r="S120" i="17"/>
  <c r="S132" i="17"/>
  <c r="S137" i="17"/>
  <c r="S142" i="17"/>
  <c r="S208" i="17"/>
  <c r="S212" i="17"/>
  <c r="S214" i="17"/>
  <c r="S221" i="17"/>
  <c r="S229" i="17"/>
  <c r="S235" i="17"/>
  <c r="S242" i="17"/>
  <c r="S254" i="17"/>
  <c r="S256" i="17"/>
  <c r="S268" i="17"/>
  <c r="S270" i="17"/>
  <c r="S284" i="17"/>
  <c r="S290" i="17"/>
  <c r="S296" i="17"/>
  <c r="S314" i="17"/>
  <c r="S316" i="17"/>
  <c r="I65" i="17" l="1"/>
  <c r="I75" i="17"/>
  <c r="I107" i="17"/>
  <c r="I196" i="17"/>
  <c r="I289" i="17"/>
  <c r="I71" i="17"/>
  <c r="I86" i="17"/>
  <c r="I89" i="17"/>
  <c r="I98" i="17"/>
  <c r="I104" i="17"/>
  <c r="I118" i="17"/>
  <c r="I261" i="17"/>
  <c r="I5" i="17"/>
  <c r="I265" i="17"/>
  <c r="I53" i="17"/>
  <c r="I66" i="17"/>
  <c r="I92" i="17"/>
  <c r="I108" i="17"/>
  <c r="I201" i="17"/>
  <c r="I267" i="17"/>
  <c r="I308" i="17"/>
  <c r="I84" i="17"/>
  <c r="I87" i="17"/>
  <c r="I95" i="17"/>
  <c r="I99" i="17"/>
  <c r="I122" i="17"/>
  <c r="I126" i="17"/>
  <c r="I273" i="17"/>
  <c r="I255" i="17"/>
  <c r="I257" i="17"/>
  <c r="I316" i="17"/>
  <c r="I281" i="17"/>
  <c r="I204" i="17"/>
  <c r="I263" i="17"/>
  <c r="I271" i="17"/>
  <c r="I56" i="17"/>
  <c r="I277" i="17"/>
  <c r="I285" i="17"/>
  <c r="I161" i="17"/>
  <c r="I6" i="17"/>
  <c r="I160" i="17"/>
  <c r="I50" i="17"/>
  <c r="I62" i="17"/>
  <c r="I110" i="17"/>
  <c r="I198" i="17"/>
  <c r="I60" i="17"/>
  <c r="I287" i="17"/>
  <c r="I63" i="17"/>
  <c r="I68" i="17"/>
  <c r="I116" i="17"/>
  <c r="I205" i="17"/>
  <c r="I259" i="17"/>
  <c r="I310" i="17"/>
  <c r="I78" i="17"/>
  <c r="I80" i="17"/>
  <c r="I164" i="17"/>
  <c r="I166" i="17"/>
  <c r="I173" i="17"/>
  <c r="I269" i="17"/>
  <c r="I57" i="17"/>
  <c r="I77" i="17"/>
  <c r="I102" i="17"/>
  <c r="I163" i="17"/>
  <c r="I170" i="17"/>
  <c r="I172" i="17"/>
  <c r="I54" i="17"/>
  <c r="I74" i="17"/>
  <c r="I93" i="17"/>
  <c r="I195" i="17"/>
  <c r="I202" i="17"/>
  <c r="I279" i="17"/>
  <c r="I72" i="17"/>
  <c r="I83" i="17"/>
  <c r="I90" i="17"/>
  <c r="I96" i="17"/>
  <c r="I105" i="17"/>
  <c r="I124" i="17"/>
  <c r="I129" i="17"/>
  <c r="I275" i="17"/>
  <c r="I283" i="17"/>
  <c r="I51" i="17"/>
  <c r="I69" i="17"/>
  <c r="I114" i="17"/>
  <c r="I199" i="17"/>
  <c r="I253" i="17"/>
  <c r="I306" i="17"/>
  <c r="I59" i="17"/>
  <c r="I81" i="17"/>
  <c r="I101" i="17"/>
  <c r="I167" i="17"/>
  <c r="I169" i="17"/>
  <c r="I22" i="17" l="1"/>
  <c r="I10" i="17"/>
  <c r="I293" i="17"/>
  <c r="I250" i="17"/>
  <c r="I142" i="17"/>
  <c r="I111" i="17"/>
  <c r="I46" i="17"/>
  <c r="I314" i="17"/>
  <c r="I284" i="17"/>
  <c r="I244" i="17"/>
  <c r="I226" i="17"/>
  <c r="I220" i="17"/>
  <c r="I154" i="17"/>
  <c r="I130" i="17"/>
  <c r="I76" i="17"/>
  <c r="I34" i="17"/>
  <c r="I134" i="17"/>
  <c r="I88" i="17"/>
  <c r="I52" i="17"/>
  <c r="I38" i="17"/>
  <c r="I26" i="17"/>
  <c r="I14" i="17"/>
  <c r="I8" i="17"/>
  <c r="I47" i="17"/>
  <c r="I41" i="17"/>
  <c r="I23" i="17"/>
  <c r="I17" i="17"/>
  <c r="I301" i="17"/>
  <c r="I295" i="17"/>
  <c r="I264" i="17"/>
  <c r="I252" i="17"/>
  <c r="I234" i="17"/>
  <c r="I228" i="17"/>
  <c r="I210" i="17"/>
  <c r="I168" i="17"/>
  <c r="I150" i="17"/>
  <c r="I138" i="17"/>
  <c r="I123" i="17"/>
  <c r="I100" i="17"/>
  <c r="I64" i="17"/>
  <c r="I42" i="17"/>
  <c r="I30" i="17"/>
  <c r="I18" i="17"/>
  <c r="I294" i="17"/>
  <c r="I251" i="17"/>
  <c r="I227" i="17"/>
  <c r="I177" i="17"/>
  <c r="I165" i="17"/>
  <c r="I143" i="17"/>
  <c r="I137" i="17"/>
  <c r="I112" i="17"/>
  <c r="I97" i="17"/>
  <c r="I135" i="17"/>
  <c r="I128" i="17"/>
  <c r="I91" i="17"/>
  <c r="I73" i="17"/>
  <c r="I39" i="17"/>
  <c r="I33" i="17"/>
  <c r="I15" i="17"/>
  <c r="I9" i="17"/>
  <c r="I313" i="17"/>
  <c r="I219" i="17"/>
  <c r="I303" i="17"/>
  <c r="I280" i="17"/>
  <c r="I242" i="17"/>
  <c r="I146" i="17"/>
  <c r="I243" i="17"/>
  <c r="I153" i="17"/>
  <c r="I268" i="17"/>
  <c r="I212" i="17"/>
  <c r="I158" i="17"/>
  <c r="I282" i="17"/>
  <c r="I159" i="17"/>
  <c r="I312" i="17"/>
  <c r="I236" i="17"/>
  <c r="I218" i="17"/>
  <c r="I302" i="17"/>
  <c r="I266" i="17"/>
  <c r="I235" i="17"/>
  <c r="I211" i="17"/>
  <c r="I151" i="17"/>
  <c r="I145" i="17"/>
  <c r="I125" i="17"/>
  <c r="I115" i="17"/>
  <c r="I67" i="17"/>
  <c r="I49" i="17"/>
  <c r="I31" i="17"/>
  <c r="I25" i="17"/>
  <c r="I7" i="17"/>
  <c r="I315" i="17"/>
  <c r="I304" i="17"/>
  <c r="I296" i="17"/>
  <c r="I286" i="17"/>
  <c r="I270" i="17"/>
  <c r="I254" i="17"/>
  <c r="I245" i="17"/>
  <c r="I237" i="17"/>
  <c r="I229" i="17"/>
  <c r="I221" i="17"/>
  <c r="I213" i="17"/>
  <c r="I320" i="17"/>
  <c r="I300" i="17"/>
  <c r="I278" i="17"/>
  <c r="I249" i="17"/>
  <c r="I233" i="17"/>
  <c r="I217" i="17"/>
  <c r="I311" i="17"/>
  <c r="I292" i="17"/>
  <c r="I262" i="17"/>
  <c r="I241" i="17"/>
  <c r="I225" i="17"/>
  <c r="I299" i="17"/>
  <c r="I248" i="17"/>
  <c r="I216" i="17"/>
  <c r="I319" i="17"/>
  <c r="I276" i="17"/>
  <c r="I240" i="17"/>
  <c r="I224" i="17"/>
  <c r="I274" i="17"/>
  <c r="I309" i="17"/>
  <c r="I291" i="17"/>
  <c r="I260" i="17"/>
  <c r="I232" i="17"/>
  <c r="I318" i="17"/>
  <c r="I307" i="17"/>
  <c r="I298" i="17"/>
  <c r="I290" i="17"/>
  <c r="I258" i="17"/>
  <c r="I247" i="17"/>
  <c r="I239" i="17"/>
  <c r="I231" i="17"/>
  <c r="I223" i="17"/>
  <c r="I215" i="17"/>
  <c r="I317" i="17"/>
  <c r="I305" i="17"/>
  <c r="I297" i="17"/>
  <c r="I288" i="17"/>
  <c r="I272" i="17"/>
  <c r="I256" i="17"/>
  <c r="I246" i="17"/>
  <c r="I238" i="17"/>
  <c r="I230" i="17"/>
  <c r="I222" i="17"/>
  <c r="I214" i="17"/>
  <c r="I117" i="17"/>
  <c r="I152" i="17"/>
  <c r="I136" i="17"/>
  <c r="I113" i="17"/>
  <c r="I70" i="17"/>
  <c r="I48" i="17"/>
  <c r="I32" i="17"/>
  <c r="I24" i="17"/>
  <c r="I16" i="17"/>
  <c r="I162" i="17"/>
  <c r="I144" i="17"/>
  <c r="I127" i="17"/>
  <c r="I94" i="17"/>
  <c r="I40" i="17"/>
  <c r="I174" i="17"/>
  <c r="I156" i="17"/>
  <c r="I148" i="17"/>
  <c r="I140" i="17"/>
  <c r="I132" i="17"/>
  <c r="I120" i="17"/>
  <c r="I106" i="17"/>
  <c r="I82" i="17"/>
  <c r="I58" i="17"/>
  <c r="I44" i="17"/>
  <c r="I36" i="17"/>
  <c r="I28" i="17"/>
  <c r="I20" i="17"/>
  <c r="I12" i="17"/>
  <c r="I175" i="17"/>
  <c r="I157" i="17"/>
  <c r="I149" i="17"/>
  <c r="I141" i="17"/>
  <c r="I133" i="17"/>
  <c r="I121" i="17"/>
  <c r="I109" i="17"/>
  <c r="I85" i="17"/>
  <c r="I61" i="17"/>
  <c r="I45" i="17"/>
  <c r="I37" i="17"/>
  <c r="I29" i="17"/>
  <c r="I21" i="17"/>
  <c r="I13" i="17"/>
  <c r="I171" i="17"/>
  <c r="I155" i="17"/>
  <c r="I147" i="17"/>
  <c r="I139" i="17"/>
  <c r="I131" i="17"/>
  <c r="I119" i="17"/>
  <c r="I103" i="17"/>
  <c r="I79" i="17"/>
  <c r="I55" i="17"/>
  <c r="I43" i="17"/>
  <c r="I35" i="17"/>
  <c r="I27" i="17"/>
  <c r="I19" i="17"/>
  <c r="I11" i="17"/>
  <c r="I176" i="17"/>
  <c r="I209" i="17"/>
  <c r="I193" i="17"/>
  <c r="I185" i="17"/>
  <c r="I206" i="17"/>
  <c r="I190" i="17"/>
  <c r="I182" i="17"/>
  <c r="I200" i="17"/>
  <c r="I188" i="17"/>
  <c r="I180" i="17"/>
  <c r="I197" i="17"/>
  <c r="I187" i="17"/>
  <c r="I179" i="17"/>
  <c r="I194" i="17"/>
  <c r="I186" i="17"/>
  <c r="I178" i="17"/>
  <c r="I192" i="17"/>
  <c r="I184" i="17"/>
  <c r="I207" i="17"/>
  <c r="I191" i="17"/>
  <c r="I208" i="17"/>
  <c r="I183" i="17"/>
  <c r="I203" i="17"/>
  <c r="I189" i="17"/>
  <c r="I18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 Luchetta</author>
  </authors>
  <commentList>
    <comment ref="T3" authorId="0" shapeId="0" xr:uid="{5D65DC30-0236-4D45-B6BC-A3DDA0BD56AD}">
      <text>
        <r>
          <rPr>
            <b/>
            <sz val="9"/>
            <color indexed="81"/>
            <rFont val="Tahoma"/>
            <family val="2"/>
          </rPr>
          <t>Mattia Luchetta:</t>
        </r>
        <r>
          <rPr>
            <sz val="9"/>
            <color indexed="81"/>
            <rFont val="Tahoma"/>
            <family val="2"/>
          </rPr>
          <t xml:space="preserve">
VA AGGIUNTA NOTA SOTTO per condizioni di calcolo EER
</t>
        </r>
      </text>
    </comment>
    <comment ref="F75" authorId="0" shapeId="0" xr:uid="{53E8D786-73CF-4FD5-8F12-9634478F3FDB}">
      <text>
        <r>
          <rPr>
            <b/>
            <sz val="9"/>
            <color indexed="81"/>
            <rFont val="Tahoma"/>
            <family val="2"/>
          </rPr>
          <t>Mattia Luchetta:</t>
        </r>
        <r>
          <rPr>
            <sz val="9"/>
            <color indexed="81"/>
            <rFont val="Tahoma"/>
            <family val="2"/>
          </rPr>
          <t xml:space="preserve">
Tmand max = 45°C usiamo questa Pth --&gt; si
</t>
        </r>
      </text>
    </comment>
    <comment ref="F170" authorId="0" shapeId="0" xr:uid="{AF4B3257-D6A6-46B7-85C9-2CDCBA664DDC}">
      <text>
        <r>
          <rPr>
            <b/>
            <sz val="9"/>
            <color indexed="81"/>
            <rFont val="Tahoma"/>
            <family val="2"/>
          </rPr>
          <t>Mattia Luchetta:</t>
        </r>
        <r>
          <rPr>
            <sz val="9"/>
            <color indexed="81"/>
            <rFont val="Tahoma"/>
            <family val="2"/>
          </rPr>
          <t xml:space="preserve">
Tmand max = 45°C usiamo questa Pth --&gt; si
</t>
        </r>
      </text>
    </comment>
    <comment ref="F251" authorId="0" shapeId="0" xr:uid="{24EE328E-4F46-4C54-92C0-A0333C479474}">
      <text>
        <r>
          <rPr>
            <b/>
            <sz val="9"/>
            <color indexed="81"/>
            <rFont val="Tahoma"/>
            <family val="2"/>
          </rPr>
          <t>Mattia Luchetta:</t>
        </r>
        <r>
          <rPr>
            <sz val="9"/>
            <color indexed="81"/>
            <rFont val="Tahoma"/>
            <family val="2"/>
          </rPr>
          <t xml:space="preserve">
Tmand max = 45°C usiamo questa Pth --&gt; si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<sst xmlns="http://schemas.openxmlformats.org/spreadsheetml/2006/main" count="7448" uniqueCount="585">
  <si>
    <t>CSI IN 6 Split H WI-FI</t>
  </si>
  <si>
    <t>CSI IN 8 Split H WI-FI</t>
  </si>
  <si>
    <t>PBS-i 4,5 MR H WH2</t>
  </si>
  <si>
    <t>PBS-i 6 MR H WH2</t>
  </si>
  <si>
    <t>PBS-i 8 MR H WH2</t>
  </si>
  <si>
    <t>PBS-i 11 MR H WH2</t>
  </si>
  <si>
    <t>PBS-i 16 MR H WH2</t>
  </si>
  <si>
    <t>PBS-i 11 TR H WH2</t>
  </si>
  <si>
    <t>PBS-i 16 TR H WH2</t>
  </si>
  <si>
    <t>PBS-i 4,5 MR H FS2</t>
  </si>
  <si>
    <t>PBS-i 6 MR H FS2</t>
  </si>
  <si>
    <t>PBS-i 8 MR H FS2</t>
  </si>
  <si>
    <t>PBS-i 11 MR H FS2</t>
  </si>
  <si>
    <t>PBS-i 16 MR H FS2</t>
  </si>
  <si>
    <t>PBS-i 11 TR H FS2</t>
  </si>
  <si>
    <t>PBS-i 16 TR H FS2</t>
  </si>
  <si>
    <t>LUNA PLATINUM+ 33 GA</t>
  </si>
  <si>
    <t>LUNA PLATINUM+ 24 GA</t>
  </si>
  <si>
    <t>LUNA PLATINUM+ 1.32 GA</t>
  </si>
  <si>
    <t>LUNA PLATINUM+ 1.24 GA</t>
  </si>
  <si>
    <t>LUNA PLATINUM+ 1.12 GA</t>
  </si>
  <si>
    <t>LUNA ALUX 33 GA</t>
  </si>
  <si>
    <t>LUNA ALUX 24 GA</t>
  </si>
  <si>
    <t>LUNA DUO-TEC E 33</t>
  </si>
  <si>
    <t>LUNA DUO-TEC E 28</t>
  </si>
  <si>
    <t>LUNA DUO-TEC E 24</t>
  </si>
  <si>
    <t>LUNA DUO-TEC E 1.28</t>
  </si>
  <si>
    <t>LUNA DUO-TEC E 1.24</t>
  </si>
  <si>
    <t>LUNA DUO-TEC E 1.12</t>
  </si>
  <si>
    <t>EVOLUTION PRIME 30</t>
  </si>
  <si>
    <t>EVOLUTION PRIME 26</t>
  </si>
  <si>
    <t>DUO-TEC COMPACT E 28</t>
  </si>
  <si>
    <t>DUO-TEC COMPACT E 24</t>
  </si>
  <si>
    <t>LUNA IN PLUS 30</t>
  </si>
  <si>
    <t>LUNA IN PLUS 26</t>
  </si>
  <si>
    <t>LUNA IN PLUS 1.24</t>
  </si>
  <si>
    <t>LUNA AIR 28</t>
  </si>
  <si>
    <t>LUNA AIR 24</t>
  </si>
  <si>
    <t>NUVOLA PLATINUM+ 24 GA</t>
  </si>
  <si>
    <t>NUVOLA PLATINUM+ 33 GA</t>
  </si>
  <si>
    <t>NUVOLA DUO-TEC+ 24 GA</t>
  </si>
  <si>
    <t>NUVOLA DUO-TEC+ 33 GA VES</t>
  </si>
  <si>
    <t>LUNA DUO-TEC MP+ 1.35</t>
  </si>
  <si>
    <t>AURIGA 5M</t>
  </si>
  <si>
    <t>AURIGA 7M</t>
  </si>
  <si>
    <t>AURIGA 9M</t>
  </si>
  <si>
    <t>AURIGA 12M</t>
  </si>
  <si>
    <t>AURIGA 12T</t>
  </si>
  <si>
    <t>AURIGA 16M</t>
  </si>
  <si>
    <t>AURIGA 16T</t>
  </si>
  <si>
    <t>--</t>
  </si>
  <si>
    <t>CSI IN 11 Split H 28 WI-FI</t>
  </si>
  <si>
    <t>A7776509</t>
  </si>
  <si>
    <t>A7777350</t>
  </si>
  <si>
    <t>A7778114</t>
  </si>
  <si>
    <t>Codice pompa di calore</t>
  </si>
  <si>
    <t>Codice caldaia</t>
  </si>
  <si>
    <t>Euro prezzo base (iva esclusa) Pompa di calore</t>
  </si>
  <si>
    <t>Euro prezzo base (iva esclusa) Caldaia</t>
  </si>
  <si>
    <t>Euro prezzo base (iva esclusa) Hybrid Connection</t>
  </si>
  <si>
    <t>Condizioni di vendita</t>
  </si>
  <si>
    <t>Codice Hybrid Connection NEW</t>
  </si>
  <si>
    <t>come da nostro listino prezzi</t>
  </si>
  <si>
    <t>A7750381</t>
  </si>
  <si>
    <t>CODICE DEI</t>
  </si>
  <si>
    <t>MO%</t>
  </si>
  <si>
    <t>MT%</t>
  </si>
  <si>
    <t>DI CALORE ESTERNA</t>
  </si>
  <si>
    <t>e produzione sanitaria tramite caldaia a condensazione istantanea, con utilizzo delle</t>
  </si>
  <si>
    <t>energie rinnovabili (fotovoltaico/solare termico/pompa di calore aria/acqua) in funzione di:</t>
  </si>
  <si>
    <t>dell'energia elettrica/del combustibile/COP (coefficiente di prestazione), funzionamento</t>
  </si>
  <si>
    <t>definire quale fonte energetica attivare o gestire simultaneamente; funzionamento pompa</t>
  </si>
  <si>
    <t>dell'impianto, esclusi collegamenti elettrici e allacci alla rete idraulica:</t>
  </si>
  <si>
    <t>085001</t>
  </si>
  <si>
    <t>caldaia a condensazione istantanea 24 kW abbinata a pompa di calore aria/acqua delle</t>
  </si>
  <si>
    <t>a</t>
  </si>
  <si>
    <t>4 kW monofase</t>
  </si>
  <si>
    <t>cad</t>
  </si>
  <si>
    <t>9.052,12</t>
  </si>
  <si>
    <t>b</t>
  </si>
  <si>
    <t>5 kW monofase</t>
  </si>
  <si>
    <t>9.187,26</t>
  </si>
  <si>
    <t>c</t>
  </si>
  <si>
    <t>7 kW monofase</t>
  </si>
  <si>
    <t>9.808,88</t>
  </si>
  <si>
    <t>d</t>
  </si>
  <si>
    <t>7 kW trifase</t>
  </si>
  <si>
    <t>10.489,06</t>
  </si>
  <si>
    <t>e</t>
  </si>
  <si>
    <t>9 kW trifase</t>
  </si>
  <si>
    <t>11.484,55</t>
  </si>
  <si>
    <t>11 kW trifase</t>
  </si>
  <si>
    <t>11.624,19</t>
  </si>
  <si>
    <t>085002</t>
  </si>
  <si>
    <t>caldaia a condesazione istantanea 28 kW abblnata a pompa di calore aria/acqua della</t>
  </si>
  <si>
    <t>9.322,39</t>
  </si>
  <si>
    <t>9.944,01</t>
  </si>
  <si>
    <t>10.624,19</t>
  </si>
  <si>
    <t>11.619,69</t>
  </si>
  <si>
    <t>f</t>
  </si>
  <si>
    <t>11.759,32</t>
  </si>
  <si>
    <t>085003</t>
  </si>
  <si>
    <t>caldaia a condesazione istantanea 35 kW abbinata a pompa di calore aria/acqua della</t>
  </si>
  <si>
    <t>9.367,43</t>
  </si>
  <si>
    <t>9.502,57</t>
  </si>
  <si>
    <t>10.124,19</t>
  </si>
  <si>
    <t>10.804,37</t>
  </si>
  <si>
    <t>11.799,87</t>
  </si>
  <si>
    <t>11.939,50</t>
  </si>
  <si>
    <t>SISTEMI IBRIDI AD INCASSO CON POMPA DI CALORE ESTERNA</t>
  </si>
  <si>
    <t>Sistema ibrido factory made multienergia residenziale per riscaldamento, raffrescamento</t>
  </si>
  <si>
    <t>e produzione acqua calda sanitaria con integrazione da fonti di energia rinnovabile per</t>
  </si>
  <si>
    <t>installazione ad incasso o in locali tecnici, con serbatorio di accumulo tecnico da 200 I ad</t>
  </si>
  <si>
    <t>alta efficienza termica e produttore istantaneo con scambiatore a piastre di elevata</t>
  </si>
  <si>
    <t>superficie ottimizzato per pompa di calore, esente dal ciclo disinfezione legionella,</t>
  </si>
  <si>
    <t>produttore istantaneo ad elevata efficienza sanitaria, gestione elettronica del sistema per</t>
  </si>
  <si>
    <t>per Ia scelta della fonte energetica da attivare o da gestire simultaneamente; partenza</t>
  </si>
  <si>
    <t>abbinabile a: generatori termici a condensazione solo riscaldamento, pompe di calore</t>
  </si>
  <si>
    <t>monofase e trifase, solare termico (collettori piani o sottovuoto); distribuzione idraulica</t>
  </si>
  <si>
    <t>con generatori a condensazione ad alta efficienza, integrazione sul riscaldamento ambienti</t>
  </si>
  <si>
    <t>con piedini antivibranti e idonei accessori secondo Ia composizione, inclusi collegamenti</t>
  </si>
  <si>
    <t>idraulica:</t>
  </si>
  <si>
    <t>085008</t>
  </si>
  <si>
    <t>12.105,27</t>
  </si>
  <si>
    <t>12.812,48</t>
  </si>
  <si>
    <t>12.818,78</t>
  </si>
  <si>
    <t>14.853,01</t>
  </si>
  <si>
    <t>14.974,64</t>
  </si>
  <si>
    <t>085009</t>
  </si>
  <si>
    <t>sistema con caldaia a condensazione solo riscaldamento da 24 kW e pompa di calore</t>
  </si>
  <si>
    <t>aria/acqua della seguenti potenzialita:</t>
  </si>
  <si>
    <t>14.114,28</t>
  </si>
  <si>
    <t>14.821,48</t>
  </si>
  <si>
    <t>14.844,01</t>
  </si>
  <si>
    <t>15.060,22</t>
  </si>
  <si>
    <t>16.992,65</t>
  </si>
  <si>
    <t>085010</t>
  </si>
  <si>
    <t>sistema con caldaia a condensazione solo riscaldamento da 35 kW e pompa di calore</t>
  </si>
  <si>
    <t>ariaJacqua della seguenti potenzialita:</t>
  </si>
  <si>
    <t>14.519,68</t>
  </si>
  <si>
    <t>15.226,89</t>
  </si>
  <si>
    <t>15.249,41</t>
  </si>
  <si>
    <t>15.465,63</t>
  </si>
  <si>
    <t>17.398,06</t>
  </si>
  <si>
    <t>094011</t>
  </si>
  <si>
    <t>sistema con caldaia a condensazione solo riscaldamento, pannello solare termico, gruppo</t>
  </si>
  <si>
    <t>di circolazione solare, vaso d'espansione soiare, produttore istantaneo:</t>
  </si>
  <si>
    <t>caldaia 24 kW e pannello solare piano da 2 m2</t>
  </si>
  <si>
    <t>11.001,67</t>
  </si>
  <si>
    <t>caldaia 35 kW e pannello solare piano da 2 m2</t>
  </si>
  <si>
    <t>11.407,07</t>
  </si>
  <si>
    <t>caldaia 24 kW e pannello solare piano da 2,5 m2</t>
  </si>
  <si>
    <t>11.100,77</t>
  </si>
  <si>
    <t>caldaia 35 kW e pannello solare piano da 2,5 m2</t>
  </si>
  <si>
    <t>11.506,17</t>
  </si>
  <si>
    <t>Caldaia</t>
  </si>
  <si>
    <r>
      <rPr>
        <b/>
        <sz val="9"/>
        <color rgb="FF302D2E"/>
        <rFont val="Arial"/>
        <family val="2"/>
      </rPr>
      <t xml:space="preserve">Sistema </t>
    </r>
    <r>
      <rPr>
        <sz val="9"/>
        <color rgb="FF302D2E"/>
        <rFont val="Arial"/>
        <family val="2"/>
      </rPr>
      <t>ibrido factory made ad  elevata efficienza per il settore residenziale per</t>
    </r>
  </si>
  <si>
    <r>
      <rPr>
        <sz val="9"/>
        <color rgb="FF302D2E"/>
        <rFont val="Arial"/>
        <family val="2"/>
      </rPr>
      <t>installazione in locale tecnico; climatizzazione degli impianti riscaldamento/raffrescamento</t>
    </r>
  </si>
  <si>
    <r>
      <rPr>
        <sz val="9"/>
        <color rgb="FF302D2E"/>
        <rFont val="Arial"/>
        <family val="2"/>
      </rPr>
      <t>e produzione sanitaria tramite caldaia a condensazione istantanea con sistema di recupero</t>
    </r>
  </si>
  <si>
    <r>
      <rPr>
        <sz val="9"/>
        <color rgb="FF302D2E"/>
        <rFont val="Arial"/>
        <family val="2"/>
      </rPr>
      <t>ulteriore del calore dei fumi tramite secondo scambiatore di calore interno utile per</t>
    </r>
  </si>
  <si>
    <r>
      <rPr>
        <sz val="9"/>
        <color rgb="FF302D2E"/>
        <rFont val="Arial"/>
        <family val="2"/>
      </rPr>
      <t>preriscaldare l'acqua fredda sanitaria in ingresso allo scambiatore a piastre sanitario,</t>
    </r>
  </si>
  <si>
    <r>
      <rPr>
        <sz val="9"/>
        <color rgb="FF302D2E"/>
        <rFont val="Arial"/>
        <family val="2"/>
      </rPr>
      <t>utilizzo delle enegie rinnovabili (fotovolatico/solare termico/pompa di calore aria/acqua)</t>
    </r>
  </si>
  <si>
    <r>
      <rPr>
        <sz val="9"/>
        <color rgb="FF302D2E"/>
        <rFont val="Arial"/>
        <family val="2"/>
      </rPr>
      <t>in funzione di: gestione impianto termico a più zone (zone AT o BT), gestione dei generatori</t>
    </r>
  </si>
  <si>
    <r>
      <rPr>
        <sz val="9"/>
        <color rgb="FF302D2E"/>
        <rFont val="Arial"/>
        <family val="2"/>
      </rPr>
      <t>termici pompa di calore/caldaia per ottenere la massima efficienza considerando il costo</t>
    </r>
  </si>
  <si>
    <r>
      <rPr>
        <sz val="9"/>
        <color rgb="FF302D2E"/>
        <rFont val="Arial"/>
        <family val="2"/>
      </rPr>
      <t>dell'energia elettrica/del combustibile/COP (coefficiente di prestazione), funzionamento</t>
    </r>
  </si>
  <si>
    <r>
      <rPr>
        <sz val="9"/>
        <color rgb="FF302D2E"/>
        <rFont val="Arial"/>
        <family val="2"/>
      </rPr>
      <t>dei generatori termici in contemporaneità o in sostituzione pompa di calore/caldaia mediante</t>
    </r>
  </si>
  <si>
    <r>
      <rPr>
        <sz val="9"/>
        <color rgb="FF302D2E"/>
        <rFont val="Arial"/>
        <family val="2"/>
      </rPr>
      <t>il modulo pensile sottocaldaia; controllo continuo dei dati impianto per la deduzione del</t>
    </r>
  </si>
  <si>
    <r>
      <rPr>
        <sz val="9"/>
        <color rgb="FF302D2E"/>
        <rFont val="Arial"/>
        <family val="2"/>
      </rPr>
      <t>valore di COP ottimale per la pompa di calore e, in funzione delle esigenze, definizione</t>
    </r>
  </si>
  <si>
    <r>
      <rPr>
        <sz val="9"/>
        <color rgb="FF302D2E"/>
        <rFont val="Arial"/>
        <family val="2"/>
      </rPr>
      <t>della fonte energetica da attivare o gestire simultaneamente; funzionamento pompa di</t>
    </r>
  </si>
  <si>
    <r>
      <rPr>
        <sz val="9"/>
        <color rgb="FF302D2E"/>
        <rFont val="Arial"/>
        <family val="2"/>
      </rPr>
      <t>calore fino a -20 °C, con accessori di connessione idraulica e carter di copertura obbligatorio</t>
    </r>
  </si>
  <si>
    <r>
      <rPr>
        <sz val="9"/>
        <color rgb="FF302D2E"/>
        <rFont val="Arial"/>
        <family val="2"/>
      </rPr>
      <t>per il sistema ibrido, inclusi collegamenti tra le macchine e l'avviamento dell'impianto,</t>
    </r>
  </si>
  <si>
    <r>
      <rPr>
        <sz val="9"/>
        <color rgb="FF302D2E"/>
        <rFont val="Arial"/>
        <family val="2"/>
      </rPr>
      <t>esclusi collegamenti elettrici e allacci alla rete idraulica:</t>
    </r>
  </si>
  <si>
    <r>
      <rPr>
        <b/>
        <sz val="8"/>
        <color rgb="FF302D2E"/>
        <rFont val="Arial"/>
        <family val="2"/>
      </rPr>
      <t xml:space="preserve">085004  </t>
    </r>
    <r>
      <rPr>
        <sz val="9"/>
        <color rgb="FF302D2E"/>
        <rFont val="Arial"/>
        <family val="2"/>
      </rPr>
      <t xml:space="preserve">
</t>
    </r>
  </si>
  <si>
    <t xml:space="preserve"> caldaia a condensazione istantanea 22 kW abbinata a pompa di calore aria/acqua delle seguenti potenzialità:</t>
  </si>
  <si>
    <r>
      <rPr>
        <b/>
        <sz val="8"/>
        <color rgb="FF302D2E"/>
        <rFont val="Arial"/>
        <family val="2"/>
      </rPr>
      <t xml:space="preserve">085005  </t>
    </r>
    <r>
      <rPr>
        <sz val="9"/>
        <color rgb="FF302D2E"/>
        <rFont val="Arial"/>
        <family val="2"/>
      </rPr>
      <t xml:space="preserve">
</t>
    </r>
  </si>
  <si>
    <t>caldaia a condensazione istantanea 35 kW abbinata a pompa di calore aria/acqua delle seguenti potenzialità:</t>
  </si>
  <si>
    <r>
      <rPr>
        <b/>
        <sz val="8"/>
        <color rgb="FF302D2E"/>
        <rFont val="Arial"/>
        <family val="2"/>
      </rPr>
      <t xml:space="preserve">085006  </t>
    </r>
    <r>
      <rPr>
        <sz val="9"/>
        <color rgb="FF302D2E"/>
        <rFont val="Arial"/>
        <family val="2"/>
      </rPr>
      <t xml:space="preserve">
</t>
    </r>
  </si>
  <si>
    <t xml:space="preserve"> Accessoriper la produzione sanitaria da abbinare ai sistemi ibridi con generatore termico interno e pompa di calore esterna:</t>
  </si>
  <si>
    <r>
      <rPr>
        <b/>
        <sz val="8"/>
        <color rgb="FF302D2E"/>
        <rFont val="Arial"/>
        <family val="2"/>
      </rPr>
      <t xml:space="preserve">085007 </t>
    </r>
    <r>
      <rPr>
        <sz val="9"/>
        <color rgb="FF302D2E"/>
        <rFont val="Arial"/>
        <family val="2"/>
      </rPr>
      <t xml:space="preserve">
</t>
    </r>
  </si>
  <si>
    <t xml:space="preserve"> Accessoriper la regolazione dei sistemi ibridi con generatore termico interno e pompa di calore esterna:</t>
  </si>
  <si>
    <t>a   regolatore ambiente via cavo bus per singola zona</t>
  </si>
  <si>
    <t>b   cronotermostato Wi-Fi multifunzione per controllo remoto della zona in cui è installato e gestire l'impianto di climatizzazione tramite app compatibile</t>
  </si>
  <si>
    <t>085005</t>
  </si>
  <si>
    <t>sistema con sola pompa di calore aria/acqua della seguenti potenzialità:</t>
  </si>
  <si>
    <t>installazione in locale tecnico; climatizzazione degli impianti riscaldamento/raffrescamento</t>
  </si>
  <si>
    <t>gestione impianto termico a più zone (zone AT o BT), gestione dei generatori termici</t>
  </si>
  <si>
    <t>pompa di calore/caldaia per ottenere la massima efficienza considerando il costo</t>
  </si>
  <si>
    <t>dei generatori termici in contemporaneità o in sostituzione pompa di calore/caldaia grazie</t>
  </si>
  <si>
    <t>al modulo pensile sottocaldaia; sistema di controllo continuo dei dati dell'impianto per</t>
  </si>
  <si>
    <t>definire il valore di COP ottimale per la pompa di calore e, in funzione delle esigenze,</t>
  </si>
  <si>
    <t>di calore fino a -20 °C esterni, con accessori di connessione idraulica e carter di copertura</t>
  </si>
  <si>
    <t>Obbligatorio per il sistema ibrido, inclusi collegamenti tra le macchine e ravviamento</t>
  </si>
  <si>
    <t>Sistema ibrido factory made ad elevata efficienza per il settore residenziale per</t>
  </si>
  <si>
    <t>funzionamento dei generatori termici in contemporaneità o in sostituzione pompa di</t>
  </si>
  <si>
    <t>calore/caldaia mediante il modulo pensile sottocaldaia; controllo continuo dei dati impianto</t>
  </si>
  <si>
    <t>diretta lato riscaldamento/raffrescamento, integrabile con una seconda partenza (optional)</t>
  </si>
  <si>
    <t>fino a due zone con partenze dirette o miscelate (termostatiche o modulanti), regolazione</t>
  </si>
  <si>
    <t>elettronica delle singole zone con termostati e/o umidostati; controllo remoto per ogni zona</t>
  </si>
  <si>
    <t>con sensori ambiente BUS; interfacciamento ai sistemi domotici, possibilità di integrazione</t>
  </si>
  <si>
    <t>e sul sanitario mediante I'abbinamento ad un sistema solare termico, completo di armadio</t>
  </si>
  <si>
    <t>tra le macchine e l'avviamento dell'impianto, esclusi collegamenti elettrici e allacci alla rete</t>
  </si>
  <si>
    <t>Serbatoio ad accumulo sanitario 180 l</t>
  </si>
  <si>
    <t>Serbatoio ad accumulo sanitario 300 l</t>
  </si>
  <si>
    <t>Valvola a tre vie con servocomando a tre punti 1"1/2, raccordi filettati</t>
  </si>
  <si>
    <t>FS2</t>
  </si>
  <si>
    <t>WH2 e auriga</t>
  </si>
  <si>
    <t>NO BOLLITORE</t>
  </si>
  <si>
    <t>MO% BOLLITORE</t>
  </si>
  <si>
    <t>MT% BOLLITORE</t>
  </si>
  <si>
    <t>MO% V3V</t>
  </si>
  <si>
    <t>MT% V3V</t>
  </si>
  <si>
    <t>NO VALVOLA 3V</t>
  </si>
  <si>
    <t>Pompa di calore</t>
  </si>
  <si>
    <t>LISTINO BAXI [€]</t>
  </si>
  <si>
    <t>085001 c</t>
  </si>
  <si>
    <t>085001 b</t>
  </si>
  <si>
    <t>085001 d</t>
  </si>
  <si>
    <t>085001 e</t>
  </si>
  <si>
    <t>085002 b</t>
  </si>
  <si>
    <t>085002 c</t>
  </si>
  <si>
    <t>085002 d</t>
  </si>
  <si>
    <t>085002 e</t>
  </si>
  <si>
    <t>085002 f</t>
  </si>
  <si>
    <t>085003 b</t>
  </si>
  <si>
    <t>085003 c</t>
  </si>
  <si>
    <t>085003 d</t>
  </si>
  <si>
    <t>085003 e</t>
  </si>
  <si>
    <t>085003 f</t>
  </si>
  <si>
    <t>085004 b</t>
  </si>
  <si>
    <t>085004 c</t>
  </si>
  <si>
    <t>085004 d</t>
  </si>
  <si>
    <t>085004 e</t>
  </si>
  <si>
    <t>085004 f</t>
  </si>
  <si>
    <t>085005 b</t>
  </si>
  <si>
    <t>085005 c</t>
  </si>
  <si>
    <t>085005 d</t>
  </si>
  <si>
    <t>085005 e</t>
  </si>
  <si>
    <t>085005 f</t>
  </si>
  <si>
    <t>085009 c</t>
  </si>
  <si>
    <t>085009 d</t>
  </si>
  <si>
    <t>085009 e</t>
  </si>
  <si>
    <t>CSI IN 8 HPS H WI-FI</t>
  </si>
  <si>
    <t>A7780640         </t>
  </si>
  <si>
    <t>CSI IN 6 HPS H WI-FI</t>
  </si>
  <si>
    <t>A7780639         </t>
  </si>
  <si>
    <t>UBPU 500 PLUS</t>
  </si>
  <si>
    <t>CSI IN 9 AURIGA H WI-FI</t>
  </si>
  <si>
    <t>A7777659</t>
  </si>
  <si>
    <t>CSI IN 7 AURIGA H WI-FI</t>
  </si>
  <si>
    <t>A7777658</t>
  </si>
  <si>
    <t>A7773454</t>
  </si>
  <si>
    <t>A7773453</t>
  </si>
  <si>
    <t>A7773452</t>
  </si>
  <si>
    <t>A7773451</t>
  </si>
  <si>
    <t>A7773450</t>
  </si>
  <si>
    <t>A7773449</t>
  </si>
  <si>
    <t>A7749311</t>
  </si>
  <si>
    <t>A7749310</t>
  </si>
  <si>
    <t>A7749309</t>
  </si>
  <si>
    <t>A7749308</t>
  </si>
  <si>
    <t>A7749307</t>
  </si>
  <si>
    <t>A7749306</t>
  </si>
  <si>
    <t>A7749305</t>
  </si>
  <si>
    <t>A7736265</t>
  </si>
  <si>
    <t>A7736264</t>
  </si>
  <si>
    <t>A7736263</t>
  </si>
  <si>
    <t>A7736262</t>
  </si>
  <si>
    <t>A7736261</t>
  </si>
  <si>
    <t>UBPU 300 PLUS</t>
  </si>
  <si>
    <t>UBPU 100 PLUS</t>
  </si>
  <si>
    <t>A7727156</t>
  </si>
  <si>
    <t>A7722083</t>
  </si>
  <si>
    <t>A7722082</t>
  </si>
  <si>
    <t>A7720027</t>
  </si>
  <si>
    <t>A7720026</t>
  </si>
  <si>
    <t>A7720025</t>
  </si>
  <si>
    <t>A7720024</t>
  </si>
  <si>
    <t>A7720023</t>
  </si>
  <si>
    <t>A7720022</t>
  </si>
  <si>
    <t>A7715732</t>
  </si>
  <si>
    <t>A7702420</t>
  </si>
  <si>
    <t>A7702419</t>
  </si>
  <si>
    <t>A7702418</t>
  </si>
  <si>
    <t>A7702417</t>
  </si>
  <si>
    <t>A7702416</t>
  </si>
  <si>
    <t>UBHP 2000 SC</t>
  </si>
  <si>
    <t>UBHP 1000 SC</t>
  </si>
  <si>
    <t>UBHP 800 SC</t>
  </si>
  <si>
    <t>UBHP 300 SC</t>
  </si>
  <si>
    <t>A7696069</t>
  </si>
  <si>
    <t>A7696068</t>
  </si>
  <si>
    <t>A7696067</t>
  </si>
  <si>
    <t>A7696066</t>
  </si>
  <si>
    <t>A7696064</t>
  </si>
  <si>
    <t>A7696063</t>
  </si>
  <si>
    <t>A7696062</t>
  </si>
  <si>
    <t>A7696054</t>
  </si>
  <si>
    <t>A7696053</t>
  </si>
  <si>
    <t>A7696052</t>
  </si>
  <si>
    <t>A7696051</t>
  </si>
  <si>
    <t>A7696050</t>
  </si>
  <si>
    <t>A7696049</t>
  </si>
  <si>
    <t>A7696048</t>
  </si>
  <si>
    <t>A7689653</t>
  </si>
  <si>
    <t>A7689652</t>
  </si>
  <si>
    <t>A7689651</t>
  </si>
  <si>
    <t>A7689649</t>
  </si>
  <si>
    <t>A7612421</t>
  </si>
  <si>
    <t>A7612420</t>
  </si>
  <si>
    <t>A7612419</t>
  </si>
  <si>
    <t>A7612418</t>
  </si>
  <si>
    <t>114.852,27</t>
  </si>
  <si>
    <t>generatore 360,0 kW schienato + pompa di calore 166,20 kW + sistema di accumulo inerziale 1000 l</t>
  </si>
  <si>
    <t>t</t>
  </si>
  <si>
    <t>115.415,33</t>
  </si>
  <si>
    <t>generatore 360,0 kW in linea + pompa di calore 166,20 kW + sistema di accumulo inerziale 1000 l</t>
  </si>
  <si>
    <t>s</t>
  </si>
  <si>
    <t>114.082,00</t>
  </si>
  <si>
    <t>generatore 335,0 kW schienato + pompa di calore 147,80 kW + sistema di accumulo inerziale 1000 l</t>
  </si>
  <si>
    <t>r</t>
  </si>
  <si>
    <t>114.640,56</t>
  </si>
  <si>
    <t>generatore 335,0 kW in linea + pompa di calore 147,80 kW + sistema di accumulo inerziale 1000 l</t>
  </si>
  <si>
    <t>q</t>
  </si>
  <si>
    <t>106.077,50</t>
  </si>
  <si>
    <t>generatore 300,1 kW schienato + pompa di calore 132,6 kW + sistema di accumulo inerziale 1000 l</t>
  </si>
  <si>
    <t>p</t>
  </si>
  <si>
    <t>106.595,52</t>
  </si>
  <si>
    <t>generatore 300,1 kW in linea + pompa di calore 132,60 kW + sistema di accumulo inerziale 1000 l</t>
  </si>
  <si>
    <t>o</t>
  </si>
  <si>
    <t>97.931,57</t>
  </si>
  <si>
    <t>generatore 275,1 kW schienato + pompa di calore 120,20 kW + sistema di accumulo inerziale 800 l</t>
  </si>
  <si>
    <t>n</t>
  </si>
  <si>
    <t>96.677,51</t>
  </si>
  <si>
    <t>generatore 275,1 kW in linea pompa di calore 120,20 kW + sistema di accumulo inerziale 800 l</t>
  </si>
  <si>
    <t>m</t>
  </si>
  <si>
    <t>88.689,23</t>
  </si>
  <si>
    <t>generatore 240,0 kW schienato + pompa di calore 114,20 kW + sistema di accumulo inerziale 800 l</t>
  </si>
  <si>
    <t>l</t>
  </si>
  <si>
    <t>87.990,13</t>
  </si>
  <si>
    <t>generatore 240,0 kW in linea + pompa di calore 114,20 kW + sistema di accumulo inerziale 800 l</t>
  </si>
  <si>
    <t>k</t>
  </si>
  <si>
    <t>77.275,73</t>
  </si>
  <si>
    <t>generatore 215,0 kW schienato + pompa di calore 95,10 kW + sistema di accumulo inerziale 500 l</t>
  </si>
  <si>
    <t>j</t>
  </si>
  <si>
    <t>77.536,99</t>
  </si>
  <si>
    <t>generatore 215,0 kW in linea + pompa di calore 95,10 kW + sistema di accumulo inerziale 500 l</t>
  </si>
  <si>
    <t>i</t>
  </si>
  <si>
    <t>73.982,04</t>
  </si>
  <si>
    <t>generatore 180,1 kW schienato + pompa di calore 82,60 kW + sistema di accumulo inerziale 500 l</t>
  </si>
  <si>
    <t>h</t>
  </si>
  <si>
    <t>72.073,03</t>
  </si>
  <si>
    <t>generatore 180,1 kW in linea + pompa di calore 82,60 kW + sistema di accumulo inerziale 500 l</t>
  </si>
  <si>
    <t>g</t>
  </si>
  <si>
    <t>70.227,99</t>
  </si>
  <si>
    <t>generatore 155,1 kW schienato + pompa di calore 76,7 kW + sistema di accumulo inerziale 500 l</t>
  </si>
  <si>
    <t>69.109,07</t>
  </si>
  <si>
    <t>generatore 155,1 kW in linea + pompa di calore 76,7 kW + sistema di accumulo inerziale 500 l</t>
  </si>
  <si>
    <t>48.541,53</t>
  </si>
  <si>
    <t>generatore 120,0 kW + pompa di calore 52,00 kW + sistema di accumulo inerziale 300 l</t>
  </si>
  <si>
    <t>48.073,06</t>
  </si>
  <si>
    <t>generatore 113,1 kW + pompa di calore 52,00 kW + sistema di accumulo inerziale 300 l</t>
  </si>
  <si>
    <t>39.721,71</t>
  </si>
  <si>
    <t>generatore 95,0 kW + pompa di calore 32,50 kW + sistema di accumulo inerziale 300 l</t>
  </si>
  <si>
    <t>35.334,33</t>
  </si>
  <si>
    <t>generatore 60,1 kW + pompa di calore 24,57 kW + sistema di accumulo inerziale 300 l</t>
  </si>
  <si>
    <t>per riscaldamento, raffrescamento e produzione acqua sanitaria:</t>
  </si>
  <si>
    <t>085016</t>
  </si>
  <si>
    <t>114.789,21</t>
  </si>
  <si>
    <t>generatore 360,00 kW schienato + pompa di calore 166,20 kW + serbatoio di accumulo inerziale 1000 l</t>
  </si>
  <si>
    <t>115.352,27</t>
  </si>
  <si>
    <t>generatore 360,00 kW in linea + pompa di calore 166,20 kW + serbatoio di accumulo inerziale 1000 l</t>
  </si>
  <si>
    <t>114.018,94</t>
  </si>
  <si>
    <t>generatore 355,00 kW schienato + pompa di calore 147,80 kW + serbatoio di accumulo inerziale 1000 l</t>
  </si>
  <si>
    <t>114.577,50</t>
  </si>
  <si>
    <t>generatore 355,00 kW in linea + pompa di calore 147,80 kW + serbatoio di accumulo inerziale 1000 l</t>
  </si>
  <si>
    <t>106.014,44</t>
  </si>
  <si>
    <t>generatore 300,10 kW schienato + pompa di calore 132,60 kW + serbatoio di accumulo inerziale 1000 l</t>
  </si>
  <si>
    <t>106.532,46</t>
  </si>
  <si>
    <t>generatore 300,10 kW in linea + pompa di calore 132,60 kW + serbatoio di accumulo inerziale 1000 l</t>
  </si>
  <si>
    <t>96.217,15</t>
  </si>
  <si>
    <t>generatore 275,10 kW schienato + pompa di calore 120,20 kW + serbatoio di accumulo inerziale 800 l</t>
  </si>
  <si>
    <t>96.685,62</t>
  </si>
  <si>
    <t>generatore 275,10 kW in linea + pompa di calore 114,20 kW + serbatoio di accumulo inerziale 800 l</t>
  </si>
  <si>
    <t>87.509,95</t>
  </si>
  <si>
    <t>generatore 240,0 kW schienato + pompa di calore 114,20 kW + serbatoio di accumulo inerziale 800 l</t>
  </si>
  <si>
    <t>87.937,88</t>
  </si>
  <si>
    <t>generatore 240,0 kW in linea + pompa di calore 114,20 kW + serbatoio di accumulo inerziale 800 l</t>
  </si>
  <si>
    <t>77.280,24</t>
  </si>
  <si>
    <t>generatore 215,0 kW schienato + pompa di calore 95,10 kW + serbatoio di accumulo inerziale 500 l</t>
  </si>
  <si>
    <t>77.478,43</t>
  </si>
  <si>
    <t>generatore 215,0 kW in linea + pompa di calore 95,10 kW + serbatoio di accumulo inerziale 500 l</t>
  </si>
  <si>
    <t>71.672,13</t>
  </si>
  <si>
    <t>generatore 180,1 kW schienato + pompa di calore 82,60 kW + serbatoio di accumulo inerziale 500 l</t>
  </si>
  <si>
    <t>72.018,98</t>
  </si>
  <si>
    <t>generatore 180,1 kW in linea + pompa di calore 82,6 kW + serbatoio di accumulo inerziale 500 l</t>
  </si>
  <si>
    <t>68.721,69</t>
  </si>
  <si>
    <t>generatore 155,1 kW schienato + pompa di calore 76,70 kW + serbatoio di accumulo inerziale 500 l</t>
  </si>
  <si>
    <t>69.055,02</t>
  </si>
  <si>
    <t>generatore 155,1 kW in linea + pompa di calore 76,70 kW + serbatoio di accumulo inerziale 500 l</t>
  </si>
  <si>
    <t>48.514,50</t>
  </si>
  <si>
    <t>generatore 120,0 kW + pompa di calore 52 kW + serbatoio di accumulo inerziale 300 l</t>
  </si>
  <si>
    <t>48.055,04</t>
  </si>
  <si>
    <t>generatore 113,1 kW + pompa di calore 52 kW + serbatoio di accumulo inerziale 300 l</t>
  </si>
  <si>
    <t>39.694,69</t>
  </si>
  <si>
    <t>generatore 95,0 kW + pompa di calore 32,5 kW + serbatoio di accumulo inerziale 300 l...</t>
  </si>
  <si>
    <t>35.316,31</t>
  </si>
  <si>
    <t>generatore 60,1 kW + pompa di calore 24,57 kW + serbatoio di accumulo inerziale 300 l</t>
  </si>
  <si>
    <t>per riscaldamento e raffrescamento:</t>
  </si>
  <si>
    <t>085015</t>
  </si>
  <si>
    <t>collegamenti elettrici e allacci alla rete idraulica:</t>
  </si>
  <si>
    <t>piastre,  inclusi  collegamenti  tra  le  macchine  e  l'avviamento  dell'impianto,  esclusi</t>
  </si>
  <si>
    <t>ModBUS di serie; configurabile con equilibratore idraulico o sistema di scambiatore a</t>
  </si>
  <si>
    <t>termoregolazione climatica integrata; gateway di comunicazione via BUS, con protocollo</t>
  </si>
  <si>
    <t>di  accumulo  inerziale,  dispositivi  di  sicurezza  INAIL  e  del  sistema  evoluto  di</t>
  </si>
  <si>
    <t>pompa di calore e la potenza termica utile della caldaia a condensazione ≤ 0,5, completo</t>
  </si>
  <si>
    <t>calore aria/acqua e caldaia/e a condensazione, rapporto tra la potenza termica utile della</t>
  </si>
  <si>
    <t>gas) adibito a riscaldamento e raffrescamento, funzionante in combinazione tra pompa di</t>
  </si>
  <si>
    <t>generatori e relativa idraulica (tubazioni, collettori di mandata e ritorno impianto, collettori</t>
  </si>
  <si>
    <t>coibentato per installazione esterna a cielo aperto, dotato di telaio metallico di supporto</t>
  </si>
  <si>
    <t>Sistema ibrido alta potenza factory made multienergia con vano tecnico cabinato e</t>
  </si>
  <si>
    <t>A CIELO APERTO</t>
  </si>
  <si>
    <t>SISTEMI IBRIDI ALTA POTENZA PER INSTALLAZIONE ESTERNA</t>
  </si>
  <si>
    <t>100.910,59</t>
  </si>
  <si>
    <t>generatore 360,0 kW schienato + pompa di calore 166,20 kW + serbatoio di accumulo inerziale 1000 l</t>
  </si>
  <si>
    <t>100.406,98</t>
  </si>
  <si>
    <t>generatore 360 kW in linea + pompa di calore 166,20 kW + serbatoio di accumulo inerziale 1000 l</t>
  </si>
  <si>
    <t>100.142,12</t>
  </si>
  <si>
    <t>generatore 335,0 kW schienato + pompa di calore 147,80 kW + serbatoio di accumulo inerziale 1000 l</t>
  </si>
  <si>
    <t>99.661,04</t>
  </si>
  <si>
    <t>generatore 335,0 kW in linea + pompa di calore 147,80 kW + serbatoio di accumulo inerziale 1000 l</t>
  </si>
  <si>
    <t>92.957,44</t>
  </si>
  <si>
    <t>generatore 300,1 kW schienato + pompa di calore 1132,6 kW + serbatoio di accumulo inerziale 1000 l</t>
  </si>
  <si>
    <t>92.442,13</t>
  </si>
  <si>
    <t>generatore 300,1 kW in linea + pompa di calore 132,6 kW + serbatoio di accumulo inerziale 1000 l</t>
  </si>
  <si>
    <t>82.385,38</t>
  </si>
  <si>
    <t>generatore 275,1 kW schienato + pompa di calore 120,20 kW + serbatoio di accumulo inerziale 800 l</t>
  </si>
  <si>
    <t>81.876,37</t>
  </si>
  <si>
    <t>generatore 275,1 kW in linea + pompa di calore 120,20 kW + serbatoio di accumulo inerziale 800 l</t>
  </si>
  <si>
    <t>75.038,54</t>
  </si>
  <si>
    <t>75.525,03</t>
  </si>
  <si>
    <t>67.633,14</t>
  </si>
  <si>
    <t>68.110,62</t>
  </si>
  <si>
    <t>63.371,89</t>
  </si>
  <si>
    <t>63.858,37</t>
  </si>
  <si>
    <t>generatore 180,1 kW in linea + pompa di calore 82,60 kW + serbatotio di accumulo inerziale 500 l</t>
  </si>
  <si>
    <t>60.326,84</t>
  </si>
  <si>
    <t>60.804,32</t>
  </si>
  <si>
    <t>43.542,18</t>
  </si>
  <si>
    <t>generatore 120,0 kW + pompa di calore 52,00 kW + serbatoio di accumulo inerziale 300 l</t>
  </si>
  <si>
    <t>43.083,62</t>
  </si>
  <si>
    <t>generatore 113,1 kW + pompa di calore 52,0 kW + serbatoio di accumulo inerziale 300 l</t>
  </si>
  <si>
    <t>34.975,52</t>
  </si>
  <si>
    <t>generatore 95,0 kW + pompa di calore 32,50 kW + serbatoio di accumulo inerziale 300 l</t>
  </si>
  <si>
    <t>30.660,21</t>
  </si>
  <si>
    <t>085014</t>
  </si>
  <si>
    <t>97.551,13</t>
  </si>
  <si>
    <t>97.906,99</t>
  </si>
  <si>
    <t>generatore 360,0 kW in linea + pompa di calore 166,20 kW + serbatoio di accumulo inerziale 1000 l</t>
  </si>
  <si>
    <t>96.783,56</t>
  </si>
  <si>
    <t>97.161,04</t>
  </si>
  <si>
    <t>generatore 335 kW in linea + pompa di calore 147.80 kW + serbatoio di accumulo inerziale 1000 l</t>
  </si>
  <si>
    <t>89.597,99</t>
  </si>
  <si>
    <t>generatore 300,1 kW schienato + pompa di calore 132,60 kW + serbatoio di accumulo inerziale 1000 l</t>
  </si>
  <si>
    <t>89.942,13</t>
  </si>
  <si>
    <t>generatore 300,1 kW in linea + pompa di calore 132,60 kW + serbatoio di accumulo inerziale 1000 l</t>
  </si>
  <si>
    <t>79.002,50</t>
  </si>
  <si>
    <t>79.380,88</t>
  </si>
  <si>
    <t>73.218,72</t>
  </si>
  <si>
    <t>73.696,20</t>
  </si>
  <si>
    <t>65.804,31</t>
  </si>
  <si>
    <t>66.281,79</t>
  </si>
  <si>
    <t>61.543,06</t>
  </si>
  <si>
    <t>generatore 180,1 kW schienato + pompa di calore 82,6 kW + serbatoio di accumulo inerziale 500 l</t>
  </si>
  <si>
    <t>62.029,54</t>
  </si>
  <si>
    <t>generatore 180,1 kW in linea + pompa di calore 82,60 kW + serbatoio di accumulo inerziale 500 l</t>
  </si>
  <si>
    <t>58.498,02</t>
  </si>
  <si>
    <t>58.975,49</t>
  </si>
  <si>
    <t>43.191,73</t>
  </si>
  <si>
    <t>42.732,27</t>
  </si>
  <si>
    <t>generatore 113,1 kW + pompa di calore 52,00 kW + serbatoio di accumulo inerziale 300 l</t>
  </si>
  <si>
    <t>34.624,17</t>
  </si>
  <si>
    <t>30.308,86</t>
  </si>
  <si>
    <t>085013</t>
  </si>
  <si>
    <t>allacci alla rete idraulica:</t>
  </si>
  <si>
    <t>collegamenti tra le macchine e l'avviamento dell'impianto, esclusi collegamenti elettrici e</t>
  </si>
  <si>
    <t>ModBUS di serie; configurabile con equilibratore idraulico o scambiatore a piastre, inclusi</t>
  </si>
  <si>
    <t>completo di accumulo inerziale, dispositivi di sicurezza INAIL e del sistema evoluto di</t>
  </si>
  <si>
    <t>utile della pompa di calore e potenza termica utile della caldaia a condensazione ≤ 0,5;</t>
  </si>
  <si>
    <t>pompa di calore aria/acqua e caldaia/e a condensazione; rapporto tra potenza termica</t>
  </si>
  <si>
    <t>mandata e ritorno impianto, collettori gas), per funzionare sfruttando la combinazione tra</t>
  </si>
  <si>
    <t>dotato di telaio metallico di supporto generatori e relativa idraulica (tubazioni, collettori di</t>
  </si>
  <si>
    <t>Sistema ibrido alta potenza factory made multienergia per installazione in locale tecnico,</t>
  </si>
  <si>
    <t>TECNICO</t>
  </si>
  <si>
    <t>SISTEMI IBRIDI ALTA POTENZA PER INSTALLAZIONE IN LOCALE</t>
  </si>
  <si>
    <r>
      <t>PREZZO DEI [</t>
    </r>
    <r>
      <rPr>
        <b/>
        <sz val="10"/>
        <color theme="1"/>
        <rFont val="Calibri"/>
        <family val="2"/>
      </rPr>
      <t>€]</t>
    </r>
  </si>
  <si>
    <t>SISTEMI IBRIDI CON GENERATORE TERMICO INTERNO E POMPA</t>
  </si>
  <si>
    <t>Qtà PdC</t>
  </si>
  <si>
    <t>PdC</t>
  </si>
  <si>
    <t>Taglia PdC</t>
  </si>
  <si>
    <t>Codice identificativo pompa di calore</t>
  </si>
  <si>
    <t>Inverter            
[Si/No)</t>
  </si>
  <si>
    <t>Potenza utile nominale della pompa di calore** [kW]</t>
  </si>
  <si>
    <t>Potenza max in ACS pompa di calore** [kW]
Tout 55°C - Tamb 15°C</t>
  </si>
  <si>
    <t>Efficienza energetica stagionale del riscaldamento d'ambiente 
della pompa di calore
Ƞs [%]</t>
  </si>
  <si>
    <t>Ambiente Esterno/
Interno</t>
  </si>
  <si>
    <t>Tipo pompa di calore</t>
  </si>
  <si>
    <t>Superficie necessaria serp PDC con P_max
[mq]</t>
  </si>
  <si>
    <t>Superficie necessaria serp PDC
[mq]</t>
  </si>
  <si>
    <t>OPZIONE 1
n° di 
UBHP 500 DC-I</t>
  </si>
  <si>
    <t>OPZIONE 1
n° di 
UBHP 1000 DC-I</t>
  </si>
  <si>
    <t>OPZIONE 2
Scelta UBHP SC, da collegare in serie a bollitore per caldaia --&gt;</t>
  </si>
  <si>
    <t>OPZIONE 2
bollitore per caldaia</t>
  </si>
  <si>
    <t>Contenuto minimo d'acqua PDC</t>
  </si>
  <si>
    <t>Puffer Consigliato</t>
  </si>
  <si>
    <t>PEA [kWh]</t>
  </si>
  <si>
    <t>COP**</t>
  </si>
  <si>
    <t>EER***</t>
  </si>
  <si>
    <t>Qtà Caldaia</t>
  </si>
  <si>
    <t>CALDAIA</t>
  </si>
  <si>
    <t>PBM2-I</t>
  </si>
  <si>
    <t>si</t>
  </si>
  <si>
    <t>Aria/acqua</t>
  </si>
  <si>
    <t>Compressione di vapore elettrica</t>
  </si>
  <si>
    <t>Bollitore singolo serpentino per caldaia</t>
  </si>
  <si>
    <t>POWER HT-A</t>
  </si>
  <si>
    <t>1.115</t>
  </si>
  <si>
    <t>1.180</t>
  </si>
  <si>
    <t>&lt;-- Superficie di scambio necessaria al serpentino</t>
  </si>
  <si>
    <t>1.135</t>
  </si>
  <si>
    <t>1.230</t>
  </si>
  <si>
    <t>BHP2-I/A</t>
  </si>
  <si>
    <t>BHP2/S</t>
  </si>
  <si>
    <t>no</t>
  </si>
  <si>
    <t>1.280</t>
  </si>
  <si>
    <t>Power HT+</t>
  </si>
  <si>
    <t>1.50</t>
  </si>
  <si>
    <t>1.70</t>
  </si>
  <si>
    <t>1.90</t>
  </si>
  <si>
    <t>1.110</t>
  </si>
  <si>
    <t>1.200</t>
  </si>
  <si>
    <t>1.130</t>
  </si>
  <si>
    <t>1.150</t>
  </si>
  <si>
    <t>Serpentina &gt; 15 mq</t>
  </si>
  <si>
    <t>640 lt</t>
  </si>
  <si>
    <t>870 lt</t>
  </si>
  <si>
    <t>1.250</t>
  </si>
  <si>
    <t>645 lt</t>
  </si>
  <si>
    <t>746 lt</t>
  </si>
  <si>
    <t>835 lt</t>
  </si>
  <si>
    <t>953 lt</t>
  </si>
  <si>
    <t>1280 lt</t>
  </si>
  <si>
    <t>715 lt</t>
  </si>
  <si>
    <t>Luna Duo-tec MP+</t>
  </si>
  <si>
    <t>1.60</t>
  </si>
  <si>
    <t>1.35</t>
  </si>
  <si>
    <t>Codice identificativo caldaia</t>
  </si>
  <si>
    <t>085013 a</t>
  </si>
  <si>
    <t>085013 d</t>
  </si>
  <si>
    <t>085013 e</t>
  </si>
  <si>
    <t>085013 f</t>
  </si>
  <si>
    <t>085013 g</t>
  </si>
  <si>
    <t>085013 h</t>
  </si>
  <si>
    <t>085013 b</t>
  </si>
  <si>
    <t>085013 c</t>
  </si>
  <si>
    <t>085013 i</t>
  </si>
  <si>
    <t>085013 j</t>
  </si>
  <si>
    <t>085013 k</t>
  </si>
  <si>
    <t>085013 l</t>
  </si>
  <si>
    <t>085013 m</t>
  </si>
  <si>
    <t>085013 n</t>
  </si>
  <si>
    <t>085013 q</t>
  </si>
  <si>
    <t>085013 r</t>
  </si>
  <si>
    <t>085013 s</t>
  </si>
  <si>
    <t>085013 t</t>
  </si>
  <si>
    <t>085013 o</t>
  </si>
  <si>
    <t>085013 p</t>
  </si>
  <si>
    <t>Modello</t>
  </si>
  <si>
    <t xml:space="preserve">Prezzo base            (iva esclusa)            Pompa di calore [€] </t>
  </si>
  <si>
    <t>Prezzo base       (iva esclusa) Caldaia [€]</t>
  </si>
  <si>
    <r>
      <t>PREZZIARIO DEI [</t>
    </r>
    <r>
      <rPr>
        <b/>
        <sz val="10"/>
        <color theme="1"/>
        <rFont val="Calibri"/>
        <family val="2"/>
      </rPr>
      <t>€]</t>
    </r>
  </si>
  <si>
    <r>
      <t>PREZZIARIO DEI BOLLITORE [</t>
    </r>
    <r>
      <rPr>
        <sz val="10"/>
        <color theme="1"/>
        <rFont val="Calibri"/>
        <family val="2"/>
      </rPr>
      <t>€]</t>
    </r>
  </si>
  <si>
    <r>
      <t>PREZZIARIO DEI VALVOLA 3 VIE ACS [</t>
    </r>
    <r>
      <rPr>
        <sz val="10"/>
        <color theme="1"/>
        <rFont val="Calibri"/>
        <family val="2"/>
      </rPr>
      <t>€]</t>
    </r>
  </si>
  <si>
    <t>NON NECESSARIO, ACS CON CALDAIA ISTANTANEA</t>
  </si>
  <si>
    <t>Tabella di conversione Ibridi residenziali BAXI - Prezziario DEI 2021</t>
  </si>
  <si>
    <t>Tabella di conversione Ibridi commerciali BAXI - Prezziario DEI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</si>
</sst>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0.0%"/>
  </numFmts>
  <fonts count="27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02D2E"/>
      <name val="Arial"/>
      <family val="2"/>
    </font>
    <font>
      <sz val="9"/>
      <color rgb="FF302D2E"/>
      <name val="Arial"/>
      <family val="2"/>
    </font>
    <font>
      <sz val="9"/>
      <name val="Arial"/>
      <family val="2"/>
    </font>
    <font>
      <b/>
      <sz val="8"/>
      <color rgb="FF302D2E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9"/>
      <color rgb="FF302E2F"/>
      <name val="Arial"/>
      <family val="2"/>
    </font>
    <font>
      <sz val="9"/>
      <color rgb="FF302E2F"/>
      <name val="Arial Bold"/>
      <family val="2"/>
    </font>
    <font>
      <sz val="8"/>
      <color rgb="FF302E2F"/>
      <name val="Arial"/>
      <family val="2"/>
    </font>
    <font>
      <sz val="8"/>
      <color rgb="FF302E2F"/>
      <name val="Arial Narrow"/>
      <family val="2"/>
    </font>
    <font>
      <sz val="10"/>
      <color rgb="FF302E2F"/>
      <name val="Arial Bold"/>
      <family val="2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C2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0"/>
    <xf numFmtId="9" fontId="8" fillId="0" borderId="0" applyFont="0" applyFill="0" applyBorder="0" applyAlignment="0" applyProtection="0"/>
    <xf numFmtId="0" fontId="16" fillId="0" borderId="0"/>
    <xf numFmtId="0" fontId="6" fillId="0" borderId="0"/>
  </cellStyleXfs>
  <cellXfs count="100">
    <xf numFmtId="0" fontId="0" fillId="0" borderId="0" xfId="0"/>
    <xf numFmtId="0" fontId="2" fillId="0" borderId="0" xfId="0" applyFont="1"/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1" xfId="0" quotePrefix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64" fontId="2" fillId="0" borderId="1" xfId="0" quotePrefix="1" applyNumberFormat="1" applyFont="1" applyFill="1" applyBorder="1" applyAlignment="1">
      <alignment horizontal="left" vertical="center"/>
    </xf>
    <xf numFmtId="164" fontId="3" fillId="0" borderId="1" xfId="0" quotePrefix="1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3" borderId="0" xfId="1" applyFont="1" applyFill="1"/>
    <xf numFmtId="0" fontId="7" fillId="0" borderId="0" xfId="1" applyFont="1"/>
    <xf numFmtId="0" fontId="7" fillId="0" borderId="0" xfId="1" applyFont="1" applyAlignment="1">
      <alignment horizontal="left" vertical="center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1" applyFont="1" applyFill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5" fontId="2" fillId="0" borderId="0" xfId="2" applyNumberFormat="1" applyFont="1"/>
    <xf numFmtId="164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4" fontId="7" fillId="0" borderId="0" xfId="0" applyNumberFormat="1" applyFont="1"/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/>
    </xf>
    <xf numFmtId="1" fontId="7" fillId="0" borderId="9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2" borderId="0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3" fillId="0" borderId="1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1" fillId="2" borderId="5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left"/>
    </xf>
    <xf numFmtId="164" fontId="15" fillId="2" borderId="7" xfId="0" applyNumberFormat="1" applyFont="1" applyFill="1" applyBorder="1"/>
    <xf numFmtId="164" fontId="1" fillId="2" borderId="4" xfId="0" applyNumberFormat="1" applyFont="1" applyFill="1" applyBorder="1" applyAlignment="1"/>
    <xf numFmtId="0" fontId="14" fillId="0" borderId="1" xfId="0" applyFont="1" applyBorder="1" applyAlignment="1">
      <alignment horizontal="center" vertical="center"/>
    </xf>
    <xf numFmtId="0" fontId="13" fillId="0" borderId="0" xfId="3" applyFont="1" applyAlignment="1">
      <alignment vertical="top"/>
    </xf>
    <xf numFmtId="0" fontId="6" fillId="0" borderId="0" xfId="1"/>
    <xf numFmtId="0" fontId="6" fillId="0" borderId="0" xfId="1" applyAlignment="1">
      <alignment horizontal="center"/>
    </xf>
    <xf numFmtId="0" fontId="17" fillId="0" borderId="0" xfId="1" applyFont="1"/>
    <xf numFmtId="0" fontId="18" fillId="0" borderId="0" xfId="1" applyFont="1" applyAlignment="1">
      <alignment horizontal="center"/>
    </xf>
    <xf numFmtId="1" fontId="19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3" borderId="0" xfId="1" applyFont="1" applyFill="1"/>
    <xf numFmtId="0" fontId="18" fillId="0" borderId="0" xfId="1" applyFont="1"/>
    <xf numFmtId="0" fontId="21" fillId="0" borderId="0" xfId="1" applyFont="1"/>
    <xf numFmtId="1" fontId="19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164" fontId="1" fillId="4" borderId="7" xfId="0" applyNumberFormat="1" applyFont="1" applyFill="1" applyBorder="1"/>
    <xf numFmtId="164" fontId="25" fillId="2" borderId="5" xfId="0" applyNumberFormat="1" applyFont="1" applyFill="1" applyBorder="1" applyAlignment="1"/>
    <xf numFmtId="164" fontId="15" fillId="2" borderId="7" xfId="0" applyNumberFormat="1" applyFont="1" applyFill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26" fillId="2" borderId="5" xfId="0" applyNumberFormat="1" applyFont="1" applyFill="1" applyBorder="1" applyAlignment="1">
      <alignment horizontal="left" vertical="center" wrapText="1"/>
    </xf>
    <xf numFmtId="164" fontId="26" fillId="2" borderId="4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</cellXfs>
  <cellStyles count="5">
    <cellStyle name="Normale" xfId="0" builtinId="0"/>
    <cellStyle name="Normale 2" xfId="1" xr:uid="{E1B9BBCD-6554-4F3F-BED3-6B56735DE5CD}"/>
    <cellStyle name="Normale 2 2" xfId="4" xr:uid="{034C9AD1-0699-4958-ACEA-7FDBDE258E9F}"/>
    <cellStyle name="Normale 3" xfId="3" xr:uid="{3C47C178-EBF9-40C8-8A3C-061EA67DE88F}"/>
    <cellStyle name="Percentuale" xfId="2" builtinId="5"/>
  </cellStyles>
  <dxfs count="0"/>
  <tableStyles count="0" defaultTableStyle="TableStyleMedium2" defaultPivotStyle="PivotStyleLight16"/>
  <colors>
    <mruColors>
      <color rgb="FFFFFC20"/>
      <color rgb="FFE7E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</xdr:row>
      <xdr:rowOff>66675</xdr:rowOff>
    </xdr:from>
    <xdr:ext cx="1053266" cy="318604"/>
    <xdr:pic>
      <xdr:nvPicPr>
        <xdr:cNvPr id="4" name="Immagine 3">
          <a:extLst>
            <a:ext uri="{FF2B5EF4-FFF2-40B4-BE49-F238E27FC236}">
              <a16:creationId xmlns:a16="http://schemas.microsoft.com/office/drawing/2014/main" id="{0A044B1A-B667-4FBC-B4B8-D6BF0C82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28625"/>
          <a:ext cx="1053266" cy="31860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66675</xdr:rowOff>
    </xdr:from>
    <xdr:ext cx="1053266" cy="318604"/>
    <xdr:pic>
      <xdr:nvPicPr>
        <xdr:cNvPr id="2" name="Immagine 1">
          <a:extLst>
            <a:ext uri="{FF2B5EF4-FFF2-40B4-BE49-F238E27FC236}">
              <a16:creationId xmlns:a16="http://schemas.microsoft.com/office/drawing/2014/main" id="{8A96B947-D50C-491F-87D1-3E6BEB8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90575"/>
          <a:ext cx="1053266" cy="3186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01B1-F6FD-4CFA-BEE7-CF4D0FFBC631}">
  <sheetPr filterMode="1"/>
  <dimension ref="A1:Z34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8.77734375" defaultRowHeight="10.199999999999999"/>
  <cols>
    <col min="1" max="1" width="19.77734375" style="5" customWidth="1"/>
    <col min="2" max="2" width="34.44140625" style="1" customWidth="1"/>
    <col min="3" max="4" width="20.77734375" style="1" customWidth="1"/>
    <col min="5" max="5" width="20.77734375" style="52" customWidth="1"/>
    <col min="6" max="6" width="29.21875" style="15" customWidth="1"/>
    <col min="7" max="7" width="30" style="15" customWidth="1"/>
    <col min="8" max="8" width="32" style="28" customWidth="1"/>
    <col min="9" max="9" width="21.77734375" style="46" customWidth="1"/>
    <col min="10" max="10" width="15.21875" style="23" customWidth="1"/>
    <col min="11" max="11" width="12.21875" style="23" customWidth="1"/>
    <col min="12" max="12" width="12" style="23" customWidth="1"/>
    <col min="13" max="13" width="17.44140625" style="23" customWidth="1"/>
    <col min="14" max="14" width="34.5546875" style="23" customWidth="1"/>
    <col min="15" max="15" width="34.5546875" style="1" customWidth="1"/>
    <col min="16" max="16" width="34.5546875" style="49" customWidth="1"/>
    <col min="17" max="19" width="34.5546875" style="1" customWidth="1"/>
    <col min="20" max="20" width="21.21875" style="1" customWidth="1"/>
    <col min="21" max="22" width="8.77734375" style="1"/>
    <col min="23" max="23" width="13.21875" style="1" customWidth="1"/>
    <col min="24" max="25" width="8.77734375" style="1"/>
    <col min="26" max="26" width="12.77734375" style="1" customWidth="1"/>
    <col min="27" max="28" width="8.77734375" style="1"/>
    <col min="29" max="29" width="13.21875" style="1" customWidth="1"/>
    <col min="30" max="16384" width="8.77734375" style="1"/>
  </cols>
  <sheetData>
    <row r="1" spans="1:19" ht="28.5" customHeight="1">
      <c r="A1" s="96" t="s">
        <v>583</v>
      </c>
      <c r="B1" s="97"/>
      <c r="C1" s="60"/>
      <c r="D1" s="60"/>
      <c r="E1" s="60"/>
      <c r="F1" s="60"/>
      <c r="G1" s="60"/>
      <c r="H1" s="60"/>
      <c r="I1" s="60"/>
      <c r="J1" s="83"/>
      <c r="K1" s="85" t="str">
        <f>"= clicca sulla cella gialla con scritta NO BOLLITORE per scegliere il bollitore ACS"</f>
        <v>= clicca sulla cella gialla con scritta NO BOLLITORE per scegliere il bollitore ACS</v>
      </c>
      <c r="L1" s="58"/>
      <c r="M1" s="60"/>
      <c r="N1" s="41"/>
      <c r="O1" s="41"/>
      <c r="P1" s="47"/>
      <c r="Q1" s="41"/>
      <c r="R1" s="41"/>
      <c r="S1" s="41"/>
    </row>
    <row r="2" spans="1:19" ht="31.5" customHeight="1">
      <c r="A2" s="98"/>
      <c r="B2" s="99"/>
      <c r="C2" s="56"/>
      <c r="D2" s="56"/>
      <c r="E2" s="57"/>
      <c r="F2" s="56"/>
      <c r="G2" s="56"/>
      <c r="H2" s="56"/>
      <c r="I2" s="56"/>
      <c r="J2" s="57"/>
      <c r="K2" s="58"/>
      <c r="L2" s="58"/>
      <c r="M2" s="56"/>
      <c r="N2" s="89" t="str" cm="1">
        <f t="array" ref="N2">_xlfn.IFS($N$3="NO BOLLITORE","NO CODICE DEI BOLLITORE",$N$3="Serbatoio ad accumulo sanitario 180 l","CODICE DEI BOLLITORE: 085006 a",$N$3="Serbatoio ad accumulo sanitario 300 l","CODICE DEI BOLLITORE: 085006 b")</f>
        <v>CODICE DEI BOLLITORE: 085006 b</v>
      </c>
      <c r="O2" s="89"/>
      <c r="P2" s="89"/>
      <c r="Q2" s="90" t="str" cm="1">
        <f t="array" ref="Q2">_xlfn.IFS($Q$3="NO VALVOLA 3V","NO CODICE DEI VALVOLA 3V",$Q$3="Valvola a tre vie con servocomando a tre punti 1""1/2, raccordi filettati","CODICE DEI VALVOLA 3 VIE: 085006 c")</f>
        <v>CODICE DEI VALVOLA 3 VIE: 085006 c</v>
      </c>
      <c r="R2" s="90"/>
      <c r="S2" s="90"/>
    </row>
    <row r="3" spans="1:19" ht="34.5" customHeight="1">
      <c r="A3" s="36"/>
      <c r="B3" s="37"/>
      <c r="C3" s="37"/>
      <c r="D3" s="37"/>
      <c r="E3" s="51"/>
      <c r="F3" s="37"/>
      <c r="G3" s="37"/>
      <c r="H3" s="37"/>
      <c r="I3" s="38"/>
      <c r="J3" s="38"/>
      <c r="K3" s="37"/>
      <c r="L3" s="37"/>
      <c r="M3" s="37"/>
      <c r="N3" s="93" t="s">
        <v>202</v>
      </c>
      <c r="O3" s="94"/>
      <c r="P3" s="95"/>
      <c r="Q3" s="90" t="str">
        <f>IF($N$3="NO BOLLITORE","NO VALVOLA 3V","Valvola a tre vie con servocomando a tre punti 1""1/2, raccordi filettati")</f>
        <v>Valvola a tre vie con servocomando a tre punti 1"1/2, raccordi filettati</v>
      </c>
      <c r="R3" s="90"/>
      <c r="S3" s="90"/>
    </row>
    <row r="4" spans="1:19" s="54" customFormat="1" ht="48.75" customHeight="1">
      <c r="A4" s="16" t="s">
        <v>212</v>
      </c>
      <c r="B4" s="16" t="s">
        <v>155</v>
      </c>
      <c r="C4" s="53" t="s">
        <v>55</v>
      </c>
      <c r="D4" s="53" t="s">
        <v>56</v>
      </c>
      <c r="E4" s="17" t="s">
        <v>61</v>
      </c>
      <c r="F4" s="17" t="s">
        <v>57</v>
      </c>
      <c r="G4" s="17" t="s">
        <v>58</v>
      </c>
      <c r="H4" s="17" t="s">
        <v>59</v>
      </c>
      <c r="I4" s="61" t="s">
        <v>213</v>
      </c>
      <c r="J4" s="61" t="s">
        <v>64</v>
      </c>
      <c r="K4" s="16" t="s">
        <v>65</v>
      </c>
      <c r="L4" s="16" t="s">
        <v>66</v>
      </c>
      <c r="M4" s="61" t="s">
        <v>579</v>
      </c>
      <c r="N4" s="43" t="s">
        <v>207</v>
      </c>
      <c r="O4" s="43" t="s">
        <v>208</v>
      </c>
      <c r="P4" s="48" t="s">
        <v>580</v>
      </c>
      <c r="Q4" s="43" t="s">
        <v>209</v>
      </c>
      <c r="R4" s="43" t="s">
        <v>210</v>
      </c>
      <c r="S4" s="43" t="s">
        <v>581</v>
      </c>
    </row>
    <row r="5" spans="1:19" ht="14.4" hidden="1">
      <c r="A5" s="2" t="s">
        <v>2</v>
      </c>
      <c r="B5" s="2" t="s">
        <v>16</v>
      </c>
      <c r="C5" s="2" t="s">
        <v>295</v>
      </c>
      <c r="D5" s="2">
        <v>7219693</v>
      </c>
      <c r="E5" s="8" t="s">
        <v>53</v>
      </c>
      <c r="F5" s="10">
        <v>5611</v>
      </c>
      <c r="G5" s="10">
        <v>2800</v>
      </c>
      <c r="H5" s="10">
        <v>133</v>
      </c>
      <c r="I5" s="34">
        <f>F5+G5+H5</f>
        <v>8544</v>
      </c>
      <c r="J5" s="24" t="s">
        <v>223</v>
      </c>
      <c r="K5" s="35">
        <v>33</v>
      </c>
      <c r="L5" s="35">
        <v>67</v>
      </c>
      <c r="M5" s="26" t="s">
        <v>104</v>
      </c>
      <c r="N5" s="86" t="s">
        <v>582</v>
      </c>
      <c r="O5" s="86" t="s">
        <v>582</v>
      </c>
      <c r="P5" s="86" t="s">
        <v>582</v>
      </c>
      <c r="Q5" s="86" t="s">
        <v>582</v>
      </c>
      <c r="R5" s="86" t="s">
        <v>582</v>
      </c>
      <c r="S5" s="86" t="s">
        <v>582</v>
      </c>
    </row>
    <row r="6" spans="1:19" ht="14.4" hidden="1">
      <c r="A6" s="29" t="s">
        <v>2</v>
      </c>
      <c r="B6" s="29" t="s">
        <v>17</v>
      </c>
      <c r="C6" s="2" t="s">
        <v>295</v>
      </c>
      <c r="D6" s="2">
        <v>7219692</v>
      </c>
      <c r="E6" s="8" t="s">
        <v>53</v>
      </c>
      <c r="F6" s="10">
        <v>5611</v>
      </c>
      <c r="G6" s="10">
        <v>2518</v>
      </c>
      <c r="H6" s="10">
        <v>133</v>
      </c>
      <c r="I6" s="34">
        <f t="shared" ref="I6:I94" si="0">F6+G6+H6</f>
        <v>8262</v>
      </c>
      <c r="J6" s="24" t="s">
        <v>215</v>
      </c>
      <c r="K6" s="35">
        <v>34</v>
      </c>
      <c r="L6" s="35">
        <v>66</v>
      </c>
      <c r="M6" s="26" t="s">
        <v>81</v>
      </c>
      <c r="N6" s="86" t="s">
        <v>582</v>
      </c>
      <c r="O6" s="86" t="s">
        <v>582</v>
      </c>
      <c r="P6" s="86" t="s">
        <v>582</v>
      </c>
      <c r="Q6" s="86" t="s">
        <v>582</v>
      </c>
      <c r="R6" s="86" t="s">
        <v>582</v>
      </c>
      <c r="S6" s="86" t="s">
        <v>582</v>
      </c>
    </row>
    <row r="7" spans="1:19" ht="15" hidden="1" customHeight="1">
      <c r="A7" s="3" t="s">
        <v>2</v>
      </c>
      <c r="B7" s="3" t="s">
        <v>18</v>
      </c>
      <c r="C7" s="2" t="s">
        <v>295</v>
      </c>
      <c r="D7" s="2">
        <v>7219691</v>
      </c>
      <c r="E7" s="8" t="s">
        <v>53</v>
      </c>
      <c r="F7" s="10">
        <v>5611</v>
      </c>
      <c r="G7" s="10">
        <v>2657</v>
      </c>
      <c r="H7" s="10">
        <v>133</v>
      </c>
      <c r="I7" s="34">
        <f t="shared" si="0"/>
        <v>8401</v>
      </c>
      <c r="J7" s="40" t="s">
        <v>233</v>
      </c>
      <c r="K7" s="35">
        <v>32</v>
      </c>
      <c r="L7" s="35">
        <v>68</v>
      </c>
      <c r="M7" s="34">
        <v>9727.7999999999993</v>
      </c>
      <c r="N7" s="86">
        <f>VLOOKUP($N$3,'Descrizione DEI res'!$B$2:$L$152,6,FALSE)</f>
        <v>21</v>
      </c>
      <c r="O7" s="86">
        <f>VLOOKUP($N$3,'Descrizione DEI res'!$B$2:$L$152,7,FALSE)</f>
        <v>79</v>
      </c>
      <c r="P7" s="87">
        <f>VLOOKUP($N$3,'Descrizione DEI res'!$B$2:$L$152,8,FALSE)</f>
        <v>1943.89</v>
      </c>
      <c r="Q7" s="86">
        <f>IF($Q$3="NO VALVOLA 3V","NO VALVOLA 3V",VLOOKUP($Q$3,'Descrizione DEI res'!$B$2:$L$152,6,FALSE))</f>
        <v>4</v>
      </c>
      <c r="R7" s="86">
        <f>IF($Q$3="NO VALVOLA 3V","NO VALVOLA 3V",VLOOKUP($Q$3,'Descrizione DEI res'!$B$2:$L$152,7,FALSE))</f>
        <v>96</v>
      </c>
      <c r="S7" s="86">
        <f>IF($Q$3="NO VALVOLA 3V","NO VALVOLA 3V",VLOOKUP($Q$3,'Descrizione DEI res'!$B$2:$L$152,8,FALSE))</f>
        <v>288.69</v>
      </c>
    </row>
    <row r="8" spans="1:19" ht="15" hidden="1" customHeight="1">
      <c r="A8" s="3" t="s">
        <v>2</v>
      </c>
      <c r="B8" s="3" t="s">
        <v>19</v>
      </c>
      <c r="C8" s="2" t="s">
        <v>295</v>
      </c>
      <c r="D8" s="2">
        <v>7219690</v>
      </c>
      <c r="E8" s="8" t="s">
        <v>53</v>
      </c>
      <c r="F8" s="10">
        <v>5611</v>
      </c>
      <c r="G8" s="10">
        <v>2508</v>
      </c>
      <c r="H8" s="10">
        <v>133</v>
      </c>
      <c r="I8" s="34">
        <f>F8+G8+H8</f>
        <v>8252</v>
      </c>
      <c r="J8" s="40" t="s">
        <v>228</v>
      </c>
      <c r="K8" s="35">
        <v>33</v>
      </c>
      <c r="L8" s="35">
        <v>67</v>
      </c>
      <c r="M8" s="34">
        <v>9367.43</v>
      </c>
      <c r="N8" s="86">
        <f>VLOOKUP($N$3,'Descrizione DEI res'!$B$2:$L$152,6,FALSE)</f>
        <v>21</v>
      </c>
      <c r="O8" s="86">
        <f>VLOOKUP($N$3,'Descrizione DEI res'!$B$2:$L$152,7,FALSE)</f>
        <v>79</v>
      </c>
      <c r="P8" s="87">
        <f>VLOOKUP($N$3,'Descrizione DEI res'!$B$2:$L$152,8,FALSE)</f>
        <v>1943.89</v>
      </c>
      <c r="Q8" s="86">
        <f>IF($Q$3="NO VALVOLA 3V","NO VALVOLA 3V",VLOOKUP($Q$3,'Descrizione DEI res'!$B$2:$L$152,6,FALSE))</f>
        <v>4</v>
      </c>
      <c r="R8" s="86">
        <f>IF($Q$3="NO VALVOLA 3V","NO VALVOLA 3V",VLOOKUP($Q$3,'Descrizione DEI res'!$B$2:$L$152,7,FALSE))</f>
        <v>96</v>
      </c>
      <c r="S8" s="86">
        <f>IF($Q$3="NO VALVOLA 3V","NO VALVOLA 3V",VLOOKUP($Q$3,'Descrizione DEI res'!$B$2:$L$152,8,FALSE))</f>
        <v>288.69</v>
      </c>
    </row>
    <row r="9" spans="1:19" ht="15" hidden="1" customHeight="1">
      <c r="A9" s="3" t="s">
        <v>2</v>
      </c>
      <c r="B9" s="3" t="s">
        <v>20</v>
      </c>
      <c r="C9" s="2" t="s">
        <v>295</v>
      </c>
      <c r="D9" s="2">
        <v>7219688</v>
      </c>
      <c r="E9" s="8" t="s">
        <v>53</v>
      </c>
      <c r="F9" s="10">
        <v>5611</v>
      </c>
      <c r="G9" s="10">
        <v>2457</v>
      </c>
      <c r="H9" s="10">
        <v>133</v>
      </c>
      <c r="I9" s="34">
        <f t="shared" si="0"/>
        <v>8201</v>
      </c>
      <c r="J9" s="40" t="s">
        <v>228</v>
      </c>
      <c r="K9" s="35">
        <v>33</v>
      </c>
      <c r="L9" s="35">
        <v>67</v>
      </c>
      <c r="M9" s="34">
        <v>9367.43</v>
      </c>
      <c r="N9" s="86">
        <f>VLOOKUP($N$3,'Descrizione DEI res'!$B$2:$L$152,6,FALSE)</f>
        <v>21</v>
      </c>
      <c r="O9" s="86">
        <f>VLOOKUP($N$3,'Descrizione DEI res'!$B$2:$L$152,7,FALSE)</f>
        <v>79</v>
      </c>
      <c r="P9" s="87">
        <f>VLOOKUP($N$3,'Descrizione DEI res'!$B$2:$L$152,8,FALSE)</f>
        <v>1943.89</v>
      </c>
      <c r="Q9" s="86">
        <f>IF($Q$3="NO VALVOLA 3V","NO VALVOLA 3V",VLOOKUP($Q$3,'Descrizione DEI res'!$B$2:$L$152,6,FALSE))</f>
        <v>4</v>
      </c>
      <c r="R9" s="86">
        <f>IF($Q$3="NO VALVOLA 3V","NO VALVOLA 3V",VLOOKUP($Q$3,'Descrizione DEI res'!$B$2:$L$152,7,FALSE))</f>
        <v>96</v>
      </c>
      <c r="S9" s="86">
        <f>IF($Q$3="NO VALVOLA 3V","NO VALVOLA 3V",VLOOKUP($Q$3,'Descrizione DEI res'!$B$2:$L$152,8,FALSE))</f>
        <v>288.69</v>
      </c>
    </row>
    <row r="10" spans="1:19" ht="15" hidden="1" customHeight="1">
      <c r="A10" s="3" t="s">
        <v>2</v>
      </c>
      <c r="B10" s="3" t="s">
        <v>21</v>
      </c>
      <c r="C10" s="2" t="s">
        <v>295</v>
      </c>
      <c r="D10" s="2">
        <v>7223487</v>
      </c>
      <c r="E10" s="8" t="s">
        <v>53</v>
      </c>
      <c r="F10" s="10">
        <v>5611</v>
      </c>
      <c r="G10" s="10">
        <v>2496</v>
      </c>
      <c r="H10" s="10">
        <v>133</v>
      </c>
      <c r="I10" s="34">
        <f t="shared" si="0"/>
        <v>8240</v>
      </c>
      <c r="J10" s="24" t="s">
        <v>223</v>
      </c>
      <c r="K10" s="35">
        <v>33</v>
      </c>
      <c r="L10" s="35">
        <v>67</v>
      </c>
      <c r="M10" s="34" t="s">
        <v>104</v>
      </c>
      <c r="N10" s="86" t="s">
        <v>582</v>
      </c>
      <c r="O10" s="86" t="s">
        <v>582</v>
      </c>
      <c r="P10" s="86" t="s">
        <v>582</v>
      </c>
      <c r="Q10" s="86" t="s">
        <v>582</v>
      </c>
      <c r="R10" s="86" t="s">
        <v>582</v>
      </c>
      <c r="S10" s="86" t="s">
        <v>582</v>
      </c>
    </row>
    <row r="11" spans="1:19" ht="15" hidden="1" customHeight="1">
      <c r="A11" s="3" t="s">
        <v>2</v>
      </c>
      <c r="B11" s="3" t="s">
        <v>22</v>
      </c>
      <c r="C11" s="2" t="s">
        <v>295</v>
      </c>
      <c r="D11" s="2">
        <v>7223283</v>
      </c>
      <c r="E11" s="8" t="s">
        <v>53</v>
      </c>
      <c r="F11" s="10">
        <v>5611</v>
      </c>
      <c r="G11" s="10">
        <v>2168</v>
      </c>
      <c r="H11" s="10">
        <v>133</v>
      </c>
      <c r="I11" s="34">
        <f t="shared" si="0"/>
        <v>7912</v>
      </c>
      <c r="J11" s="24" t="s">
        <v>215</v>
      </c>
      <c r="K11" s="35">
        <v>34</v>
      </c>
      <c r="L11" s="35">
        <v>66</v>
      </c>
      <c r="M11" s="34" t="s">
        <v>81</v>
      </c>
      <c r="N11" s="86" t="s">
        <v>582</v>
      </c>
      <c r="O11" s="86" t="s">
        <v>582</v>
      </c>
      <c r="P11" s="86" t="s">
        <v>582</v>
      </c>
      <c r="Q11" s="86" t="s">
        <v>582</v>
      </c>
      <c r="R11" s="86" t="s">
        <v>582</v>
      </c>
      <c r="S11" s="86" t="s">
        <v>582</v>
      </c>
    </row>
    <row r="12" spans="1:19" ht="15" hidden="1" customHeight="1">
      <c r="A12" s="3" t="s">
        <v>2</v>
      </c>
      <c r="B12" s="3" t="s">
        <v>23</v>
      </c>
      <c r="C12" s="2" t="s">
        <v>295</v>
      </c>
      <c r="D12" s="2" t="s">
        <v>273</v>
      </c>
      <c r="E12" s="8" t="s">
        <v>53</v>
      </c>
      <c r="F12" s="10">
        <v>5611</v>
      </c>
      <c r="G12" s="10">
        <v>2155</v>
      </c>
      <c r="H12" s="10">
        <v>133</v>
      </c>
      <c r="I12" s="34">
        <f t="shared" si="0"/>
        <v>7899</v>
      </c>
      <c r="J12" s="24" t="s">
        <v>223</v>
      </c>
      <c r="K12" s="35">
        <v>33</v>
      </c>
      <c r="L12" s="35">
        <v>67</v>
      </c>
      <c r="M12" s="34" t="s">
        <v>104</v>
      </c>
      <c r="N12" s="86" t="s">
        <v>582</v>
      </c>
      <c r="O12" s="86" t="s">
        <v>582</v>
      </c>
      <c r="P12" s="86" t="s">
        <v>582</v>
      </c>
      <c r="Q12" s="86" t="s">
        <v>582</v>
      </c>
      <c r="R12" s="86" t="s">
        <v>582</v>
      </c>
      <c r="S12" s="86" t="s">
        <v>582</v>
      </c>
    </row>
    <row r="13" spans="1:19" ht="15" hidden="1" customHeight="1">
      <c r="A13" s="3" t="s">
        <v>2</v>
      </c>
      <c r="B13" s="3" t="s">
        <v>24</v>
      </c>
      <c r="C13" s="2" t="s">
        <v>295</v>
      </c>
      <c r="D13" s="2" t="s">
        <v>274</v>
      </c>
      <c r="E13" s="8" t="s">
        <v>53</v>
      </c>
      <c r="F13" s="10">
        <v>5611</v>
      </c>
      <c r="G13" s="10">
        <v>2052</v>
      </c>
      <c r="H13" s="10">
        <v>133</v>
      </c>
      <c r="I13" s="34">
        <f t="shared" si="0"/>
        <v>7796</v>
      </c>
      <c r="J13" s="34" t="s">
        <v>218</v>
      </c>
      <c r="K13" s="35">
        <v>33</v>
      </c>
      <c r="L13" s="35">
        <v>67</v>
      </c>
      <c r="M13" s="34" t="s">
        <v>95</v>
      </c>
      <c r="N13" s="86" t="s">
        <v>582</v>
      </c>
      <c r="O13" s="86" t="s">
        <v>582</v>
      </c>
      <c r="P13" s="86" t="s">
        <v>582</v>
      </c>
      <c r="Q13" s="86" t="s">
        <v>582</v>
      </c>
      <c r="R13" s="86" t="s">
        <v>582</v>
      </c>
      <c r="S13" s="86" t="s">
        <v>582</v>
      </c>
    </row>
    <row r="14" spans="1:19" ht="15" hidden="1" customHeight="1">
      <c r="A14" s="3" t="s">
        <v>2</v>
      </c>
      <c r="B14" s="3" t="s">
        <v>25</v>
      </c>
      <c r="C14" s="2" t="s">
        <v>295</v>
      </c>
      <c r="D14" s="2" t="s">
        <v>275</v>
      </c>
      <c r="E14" s="8" t="s">
        <v>53</v>
      </c>
      <c r="F14" s="10">
        <v>5611</v>
      </c>
      <c r="G14" s="10">
        <v>1888</v>
      </c>
      <c r="H14" s="10">
        <v>133</v>
      </c>
      <c r="I14" s="34">
        <f t="shared" si="0"/>
        <v>7632</v>
      </c>
      <c r="J14" s="24" t="s">
        <v>215</v>
      </c>
      <c r="K14" s="35">
        <v>34</v>
      </c>
      <c r="L14" s="35">
        <v>66</v>
      </c>
      <c r="M14" s="34" t="s">
        <v>81</v>
      </c>
      <c r="N14" s="86" t="s">
        <v>582</v>
      </c>
      <c r="O14" s="86" t="s">
        <v>582</v>
      </c>
      <c r="P14" s="86" t="s">
        <v>582</v>
      </c>
      <c r="Q14" s="86" t="s">
        <v>582</v>
      </c>
      <c r="R14" s="86" t="s">
        <v>582</v>
      </c>
      <c r="S14" s="86" t="s">
        <v>582</v>
      </c>
    </row>
    <row r="15" spans="1:19" ht="15" hidden="1" customHeight="1">
      <c r="A15" s="3" t="s">
        <v>2</v>
      </c>
      <c r="B15" s="3" t="s">
        <v>26</v>
      </c>
      <c r="C15" s="2" t="s">
        <v>295</v>
      </c>
      <c r="D15" s="2" t="s">
        <v>276</v>
      </c>
      <c r="E15" s="8" t="s">
        <v>53</v>
      </c>
      <c r="F15" s="10">
        <v>5611</v>
      </c>
      <c r="G15" s="10">
        <v>2035</v>
      </c>
      <c r="H15" s="10">
        <v>133</v>
      </c>
      <c r="I15" s="34">
        <f t="shared" si="0"/>
        <v>7779</v>
      </c>
      <c r="J15" s="40" t="s">
        <v>228</v>
      </c>
      <c r="K15" s="35">
        <v>33</v>
      </c>
      <c r="L15" s="35">
        <v>67</v>
      </c>
      <c r="M15" s="34">
        <v>9367.43</v>
      </c>
      <c r="N15" s="86">
        <f>VLOOKUP($N$3,'Descrizione DEI res'!$B$2:$L$152,6,FALSE)</f>
        <v>21</v>
      </c>
      <c r="O15" s="86">
        <f>VLOOKUP($N$3,'Descrizione DEI res'!$B$2:$L$152,7,FALSE)</f>
        <v>79</v>
      </c>
      <c r="P15" s="87">
        <f>VLOOKUP($N$3,'Descrizione DEI res'!$B$2:$L$152,8,FALSE)</f>
        <v>1943.89</v>
      </c>
      <c r="Q15" s="86">
        <f>IF($Q$3="NO VALVOLA 3V","NO VALVOLA 3V",VLOOKUP($Q$3,'Descrizione DEI res'!$B$2:$L$152,6,FALSE))</f>
        <v>4</v>
      </c>
      <c r="R15" s="86">
        <f>IF($Q$3="NO VALVOLA 3V","NO VALVOLA 3V",VLOOKUP($Q$3,'Descrizione DEI res'!$B$2:$L$152,7,FALSE))</f>
        <v>96</v>
      </c>
      <c r="S15" s="86">
        <f>IF($Q$3="NO VALVOLA 3V","NO VALVOLA 3V",VLOOKUP($Q$3,'Descrizione DEI res'!$B$2:$L$152,8,FALSE))</f>
        <v>288.69</v>
      </c>
    </row>
    <row r="16" spans="1:19" ht="15" hidden="1" customHeight="1">
      <c r="A16" s="3" t="s">
        <v>2</v>
      </c>
      <c r="B16" s="3" t="s">
        <v>27</v>
      </c>
      <c r="C16" s="2" t="s">
        <v>295</v>
      </c>
      <c r="D16" s="2" t="s">
        <v>277</v>
      </c>
      <c r="E16" s="8" t="s">
        <v>53</v>
      </c>
      <c r="F16" s="10">
        <v>5611</v>
      </c>
      <c r="G16" s="10">
        <v>1871</v>
      </c>
      <c r="H16" s="10">
        <v>133</v>
      </c>
      <c r="I16" s="34">
        <f t="shared" si="0"/>
        <v>7615</v>
      </c>
      <c r="J16" s="40" t="s">
        <v>228</v>
      </c>
      <c r="K16" s="35">
        <v>33</v>
      </c>
      <c r="L16" s="35">
        <v>67</v>
      </c>
      <c r="M16" s="34">
        <v>9367.43</v>
      </c>
      <c r="N16" s="86">
        <f>VLOOKUP($N$3,'Descrizione DEI res'!$B$2:$L$152,6,FALSE)</f>
        <v>21</v>
      </c>
      <c r="O16" s="86">
        <f>VLOOKUP($N$3,'Descrizione DEI res'!$B$2:$L$152,7,FALSE)</f>
        <v>79</v>
      </c>
      <c r="P16" s="87">
        <f>VLOOKUP($N$3,'Descrizione DEI res'!$B$2:$L$152,8,FALSE)</f>
        <v>1943.89</v>
      </c>
      <c r="Q16" s="86">
        <f>IF($Q$3="NO VALVOLA 3V","NO VALVOLA 3V",VLOOKUP($Q$3,'Descrizione DEI res'!$B$2:$L$152,6,FALSE))</f>
        <v>4</v>
      </c>
      <c r="R16" s="86">
        <f>IF($Q$3="NO VALVOLA 3V","NO VALVOLA 3V",VLOOKUP($Q$3,'Descrizione DEI res'!$B$2:$L$152,7,FALSE))</f>
        <v>96</v>
      </c>
      <c r="S16" s="86">
        <f>IF($Q$3="NO VALVOLA 3V","NO VALVOLA 3V",VLOOKUP($Q$3,'Descrizione DEI res'!$B$2:$L$152,8,FALSE))</f>
        <v>288.69</v>
      </c>
    </row>
    <row r="17" spans="1:19" ht="15" hidden="1" customHeight="1">
      <c r="A17" s="3" t="s">
        <v>2</v>
      </c>
      <c r="B17" s="3" t="s">
        <v>28</v>
      </c>
      <c r="C17" s="2" t="s">
        <v>295</v>
      </c>
      <c r="D17" s="2" t="s">
        <v>278</v>
      </c>
      <c r="E17" s="8" t="s">
        <v>53</v>
      </c>
      <c r="F17" s="10">
        <v>5611</v>
      </c>
      <c r="G17" s="10">
        <v>1820</v>
      </c>
      <c r="H17" s="10">
        <v>133</v>
      </c>
      <c r="I17" s="34">
        <f t="shared" si="0"/>
        <v>7564</v>
      </c>
      <c r="J17" s="40" t="s">
        <v>228</v>
      </c>
      <c r="K17" s="35">
        <v>33</v>
      </c>
      <c r="L17" s="35">
        <v>67</v>
      </c>
      <c r="M17" s="34">
        <v>9367.43</v>
      </c>
      <c r="N17" s="86">
        <f>VLOOKUP($N$3,'Descrizione DEI res'!$B$2:$L$152,6,FALSE)</f>
        <v>21</v>
      </c>
      <c r="O17" s="86">
        <f>VLOOKUP($N$3,'Descrizione DEI res'!$B$2:$L$152,7,FALSE)</f>
        <v>79</v>
      </c>
      <c r="P17" s="87">
        <f>VLOOKUP($N$3,'Descrizione DEI res'!$B$2:$L$152,8,FALSE)</f>
        <v>1943.89</v>
      </c>
      <c r="Q17" s="86">
        <f>IF($Q$3="NO VALVOLA 3V","NO VALVOLA 3V",VLOOKUP($Q$3,'Descrizione DEI res'!$B$2:$L$152,6,FALSE))</f>
        <v>4</v>
      </c>
      <c r="R17" s="86">
        <f>IF($Q$3="NO VALVOLA 3V","NO VALVOLA 3V",VLOOKUP($Q$3,'Descrizione DEI res'!$B$2:$L$152,7,FALSE))</f>
        <v>96</v>
      </c>
      <c r="S17" s="86">
        <f>IF($Q$3="NO VALVOLA 3V","NO VALVOLA 3V",VLOOKUP($Q$3,'Descrizione DEI res'!$B$2:$L$152,8,FALSE))</f>
        <v>288.69</v>
      </c>
    </row>
    <row r="18" spans="1:19" ht="15" hidden="1" customHeight="1">
      <c r="A18" s="3" t="s">
        <v>2</v>
      </c>
      <c r="B18" s="3" t="s">
        <v>29</v>
      </c>
      <c r="C18" s="2" t="s">
        <v>295</v>
      </c>
      <c r="D18" s="2" t="s">
        <v>270</v>
      </c>
      <c r="E18" s="8" t="s">
        <v>54</v>
      </c>
      <c r="F18" s="10">
        <v>5611</v>
      </c>
      <c r="G18" s="10">
        <v>1918</v>
      </c>
      <c r="H18" s="10">
        <v>155</v>
      </c>
      <c r="I18" s="34">
        <f t="shared" si="0"/>
        <v>7684</v>
      </c>
      <c r="J18" s="34" t="s">
        <v>218</v>
      </c>
      <c r="K18" s="35">
        <v>33</v>
      </c>
      <c r="L18" s="35">
        <v>67</v>
      </c>
      <c r="M18" s="34" t="s">
        <v>95</v>
      </c>
      <c r="N18" s="86" t="s">
        <v>582</v>
      </c>
      <c r="O18" s="86" t="s">
        <v>582</v>
      </c>
      <c r="P18" s="86" t="s">
        <v>582</v>
      </c>
      <c r="Q18" s="86" t="s">
        <v>582</v>
      </c>
      <c r="R18" s="86" t="s">
        <v>582</v>
      </c>
      <c r="S18" s="86" t="s">
        <v>582</v>
      </c>
    </row>
    <row r="19" spans="1:19" ht="15" hidden="1" customHeight="1">
      <c r="A19" s="3" t="s">
        <v>2</v>
      </c>
      <c r="B19" s="3" t="s">
        <v>30</v>
      </c>
      <c r="C19" s="2" t="s">
        <v>295</v>
      </c>
      <c r="D19" s="2" t="s">
        <v>279</v>
      </c>
      <c r="E19" s="8" t="s">
        <v>54</v>
      </c>
      <c r="F19" s="10">
        <v>5611</v>
      </c>
      <c r="G19" s="10">
        <v>1765</v>
      </c>
      <c r="H19" s="10">
        <v>155</v>
      </c>
      <c r="I19" s="34">
        <f t="shared" si="0"/>
        <v>7531</v>
      </c>
      <c r="J19" s="34" t="s">
        <v>218</v>
      </c>
      <c r="K19" s="35">
        <v>33</v>
      </c>
      <c r="L19" s="35">
        <v>67</v>
      </c>
      <c r="M19" s="34" t="s">
        <v>95</v>
      </c>
      <c r="N19" s="86" t="s">
        <v>582</v>
      </c>
      <c r="O19" s="86" t="s">
        <v>582</v>
      </c>
      <c r="P19" s="86" t="s">
        <v>582</v>
      </c>
      <c r="Q19" s="86" t="s">
        <v>582</v>
      </c>
      <c r="R19" s="86" t="s">
        <v>582</v>
      </c>
      <c r="S19" s="86" t="s">
        <v>582</v>
      </c>
    </row>
    <row r="20" spans="1:19" ht="15" hidden="1" customHeight="1">
      <c r="A20" s="3" t="s">
        <v>2</v>
      </c>
      <c r="B20" s="3" t="s">
        <v>31</v>
      </c>
      <c r="C20" s="2" t="s">
        <v>295</v>
      </c>
      <c r="D20" s="2" t="s">
        <v>271</v>
      </c>
      <c r="E20" s="8" t="s">
        <v>53</v>
      </c>
      <c r="F20" s="10">
        <v>5611</v>
      </c>
      <c r="G20" s="10">
        <v>1814</v>
      </c>
      <c r="H20" s="10">
        <v>133</v>
      </c>
      <c r="I20" s="34">
        <f t="shared" si="0"/>
        <v>7558</v>
      </c>
      <c r="J20" s="34" t="s">
        <v>218</v>
      </c>
      <c r="K20" s="35">
        <v>33</v>
      </c>
      <c r="L20" s="35">
        <v>67</v>
      </c>
      <c r="M20" s="34" t="s">
        <v>95</v>
      </c>
      <c r="N20" s="86" t="s">
        <v>582</v>
      </c>
      <c r="O20" s="86" t="s">
        <v>582</v>
      </c>
      <c r="P20" s="86" t="s">
        <v>582</v>
      </c>
      <c r="Q20" s="86" t="s">
        <v>582</v>
      </c>
      <c r="R20" s="86" t="s">
        <v>582</v>
      </c>
      <c r="S20" s="86" t="s">
        <v>582</v>
      </c>
    </row>
    <row r="21" spans="1:19" ht="15" hidden="1" customHeight="1">
      <c r="A21" s="3" t="s">
        <v>2</v>
      </c>
      <c r="B21" s="3" t="s">
        <v>32</v>
      </c>
      <c r="C21" s="2" t="s">
        <v>295</v>
      </c>
      <c r="D21" s="2" t="s">
        <v>272</v>
      </c>
      <c r="E21" s="8" t="s">
        <v>53</v>
      </c>
      <c r="F21" s="10">
        <v>5611</v>
      </c>
      <c r="G21" s="10">
        <v>1644</v>
      </c>
      <c r="H21" s="10">
        <v>133</v>
      </c>
      <c r="I21" s="34">
        <f t="shared" si="0"/>
        <v>7388</v>
      </c>
      <c r="J21" s="24" t="s">
        <v>215</v>
      </c>
      <c r="K21" s="35">
        <v>34</v>
      </c>
      <c r="L21" s="35">
        <v>66</v>
      </c>
      <c r="M21" s="34" t="s">
        <v>81</v>
      </c>
      <c r="N21" s="86" t="s">
        <v>582</v>
      </c>
      <c r="O21" s="86" t="s">
        <v>582</v>
      </c>
      <c r="P21" s="86" t="s">
        <v>582</v>
      </c>
      <c r="Q21" s="86" t="s">
        <v>582</v>
      </c>
      <c r="R21" s="86" t="s">
        <v>582</v>
      </c>
      <c r="S21" s="86" t="s">
        <v>582</v>
      </c>
    </row>
    <row r="22" spans="1:19" ht="15" hidden="1" customHeight="1">
      <c r="A22" s="3" t="s">
        <v>2</v>
      </c>
      <c r="B22" s="3" t="s">
        <v>33</v>
      </c>
      <c r="C22" s="2" t="s">
        <v>295</v>
      </c>
      <c r="D22" s="2" t="s">
        <v>263</v>
      </c>
      <c r="E22" s="8" t="s">
        <v>54</v>
      </c>
      <c r="F22" s="10">
        <v>5611</v>
      </c>
      <c r="G22" s="10">
        <v>2264</v>
      </c>
      <c r="H22" s="10">
        <v>155</v>
      </c>
      <c r="I22" s="34">
        <f t="shared" si="0"/>
        <v>8030</v>
      </c>
      <c r="J22" s="34" t="s">
        <v>218</v>
      </c>
      <c r="K22" s="35">
        <v>33</v>
      </c>
      <c r="L22" s="35">
        <v>67</v>
      </c>
      <c r="M22" s="34" t="s">
        <v>95</v>
      </c>
      <c r="N22" s="86" t="s">
        <v>582</v>
      </c>
      <c r="O22" s="86" t="s">
        <v>582</v>
      </c>
      <c r="P22" s="86" t="s">
        <v>582</v>
      </c>
      <c r="Q22" s="86" t="s">
        <v>582</v>
      </c>
      <c r="R22" s="86" t="s">
        <v>582</v>
      </c>
      <c r="S22" s="86" t="s">
        <v>582</v>
      </c>
    </row>
    <row r="23" spans="1:19" ht="15" hidden="1" customHeight="1">
      <c r="A23" s="3" t="s">
        <v>2</v>
      </c>
      <c r="B23" s="3" t="s">
        <v>34</v>
      </c>
      <c r="C23" s="2" t="s">
        <v>295</v>
      </c>
      <c r="D23" s="2" t="s">
        <v>264</v>
      </c>
      <c r="E23" s="8" t="s">
        <v>54</v>
      </c>
      <c r="F23" s="10">
        <v>5611</v>
      </c>
      <c r="G23" s="10">
        <v>2093</v>
      </c>
      <c r="H23" s="10">
        <v>155</v>
      </c>
      <c r="I23" s="34">
        <f t="shared" si="0"/>
        <v>7859</v>
      </c>
      <c r="J23" s="34" t="s">
        <v>218</v>
      </c>
      <c r="K23" s="35">
        <v>33</v>
      </c>
      <c r="L23" s="35">
        <v>67</v>
      </c>
      <c r="M23" s="34" t="s">
        <v>95</v>
      </c>
      <c r="N23" s="86" t="s">
        <v>582</v>
      </c>
      <c r="O23" s="86" t="s">
        <v>582</v>
      </c>
      <c r="P23" s="86" t="s">
        <v>582</v>
      </c>
      <c r="Q23" s="86" t="s">
        <v>582</v>
      </c>
      <c r="R23" s="86" t="s">
        <v>582</v>
      </c>
      <c r="S23" s="86" t="s">
        <v>582</v>
      </c>
    </row>
    <row r="24" spans="1:19" ht="15" hidden="1" customHeight="1">
      <c r="A24" s="3" t="s">
        <v>2</v>
      </c>
      <c r="B24" s="3" t="s">
        <v>35</v>
      </c>
      <c r="C24" s="2" t="s">
        <v>295</v>
      </c>
      <c r="D24" s="2" t="s">
        <v>265</v>
      </c>
      <c r="E24" s="8" t="s">
        <v>54</v>
      </c>
      <c r="F24" s="10">
        <v>5611</v>
      </c>
      <c r="G24" s="10">
        <v>2071</v>
      </c>
      <c r="H24" s="10">
        <v>155</v>
      </c>
      <c r="I24" s="34">
        <f t="shared" si="0"/>
        <v>7837</v>
      </c>
      <c r="J24" s="40" t="s">
        <v>228</v>
      </c>
      <c r="K24" s="35">
        <v>33</v>
      </c>
      <c r="L24" s="35">
        <v>67</v>
      </c>
      <c r="M24" s="34">
        <v>9367.43</v>
      </c>
      <c r="N24" s="86">
        <f>VLOOKUP($N$3,'Descrizione DEI res'!$B$2:$L$152,6,FALSE)</f>
        <v>21</v>
      </c>
      <c r="O24" s="86">
        <f>VLOOKUP($N$3,'Descrizione DEI res'!$B$2:$L$152,7,FALSE)</f>
        <v>79</v>
      </c>
      <c r="P24" s="87">
        <f>VLOOKUP($N$3,'Descrizione DEI res'!$B$2:$L$152,8,FALSE)</f>
        <v>1943.89</v>
      </c>
      <c r="Q24" s="86">
        <f>IF($Q$3="NO VALVOLA 3V","NO VALVOLA 3V",VLOOKUP($Q$3,'Descrizione DEI res'!$B$2:$L$152,6,FALSE))</f>
        <v>4</v>
      </c>
      <c r="R24" s="86">
        <f>IF($Q$3="NO VALVOLA 3V","NO VALVOLA 3V",VLOOKUP($Q$3,'Descrizione DEI res'!$B$2:$L$152,7,FALSE))</f>
        <v>96</v>
      </c>
      <c r="S24" s="86">
        <f>IF($Q$3="NO VALVOLA 3V","NO VALVOLA 3V",VLOOKUP($Q$3,'Descrizione DEI res'!$B$2:$L$152,8,FALSE))</f>
        <v>288.69</v>
      </c>
    </row>
    <row r="25" spans="1:19" ht="15" hidden="1" customHeight="1">
      <c r="A25" s="3" t="s">
        <v>2</v>
      </c>
      <c r="B25" s="3" t="s">
        <v>36</v>
      </c>
      <c r="C25" s="2" t="s">
        <v>295</v>
      </c>
      <c r="D25" s="2" t="s">
        <v>266</v>
      </c>
      <c r="E25" s="8" t="s">
        <v>54</v>
      </c>
      <c r="F25" s="10">
        <v>5611</v>
      </c>
      <c r="G25" s="10">
        <v>1929</v>
      </c>
      <c r="H25" s="10">
        <v>155</v>
      </c>
      <c r="I25" s="34">
        <f t="shared" si="0"/>
        <v>7695</v>
      </c>
      <c r="J25" s="34" t="s">
        <v>218</v>
      </c>
      <c r="K25" s="35">
        <v>33</v>
      </c>
      <c r="L25" s="35">
        <v>67</v>
      </c>
      <c r="M25" s="34" t="s">
        <v>95</v>
      </c>
      <c r="N25" s="86" t="s">
        <v>582</v>
      </c>
      <c r="O25" s="86" t="s">
        <v>582</v>
      </c>
      <c r="P25" s="86" t="s">
        <v>582</v>
      </c>
      <c r="Q25" s="86" t="s">
        <v>582</v>
      </c>
      <c r="R25" s="86" t="s">
        <v>582</v>
      </c>
      <c r="S25" s="86" t="s">
        <v>582</v>
      </c>
    </row>
    <row r="26" spans="1:19" ht="15" hidden="1" customHeight="1">
      <c r="A26" s="3" t="s">
        <v>2</v>
      </c>
      <c r="B26" s="3" t="s">
        <v>37</v>
      </c>
      <c r="C26" s="2" t="s">
        <v>295</v>
      </c>
      <c r="D26" s="2" t="s">
        <v>267</v>
      </c>
      <c r="E26" s="8" t="s">
        <v>54</v>
      </c>
      <c r="F26" s="10">
        <v>5611</v>
      </c>
      <c r="G26" s="10">
        <v>1786</v>
      </c>
      <c r="H26" s="10">
        <v>155</v>
      </c>
      <c r="I26" s="34">
        <f t="shared" si="0"/>
        <v>7552</v>
      </c>
      <c r="J26" s="24" t="s">
        <v>215</v>
      </c>
      <c r="K26" s="35">
        <v>34</v>
      </c>
      <c r="L26" s="35">
        <v>66</v>
      </c>
      <c r="M26" s="34" t="s">
        <v>81</v>
      </c>
      <c r="N26" s="86" t="s">
        <v>582</v>
      </c>
      <c r="O26" s="86" t="s">
        <v>582</v>
      </c>
      <c r="P26" s="86" t="s">
        <v>582</v>
      </c>
      <c r="Q26" s="86" t="s">
        <v>582</v>
      </c>
      <c r="R26" s="86" t="s">
        <v>582</v>
      </c>
      <c r="S26" s="86" t="s">
        <v>582</v>
      </c>
    </row>
    <row r="27" spans="1:19" ht="15" hidden="1" customHeight="1">
      <c r="A27" s="3" t="s">
        <v>3</v>
      </c>
      <c r="B27" s="3" t="s">
        <v>16</v>
      </c>
      <c r="C27" s="2" t="s">
        <v>294</v>
      </c>
      <c r="D27" s="2">
        <v>7219693</v>
      </c>
      <c r="E27" s="8" t="s">
        <v>53</v>
      </c>
      <c r="F27" s="10">
        <v>5824</v>
      </c>
      <c r="G27" s="10">
        <v>2800</v>
      </c>
      <c r="H27" s="10">
        <v>133</v>
      </c>
      <c r="I27" s="34">
        <f t="shared" si="0"/>
        <v>8757</v>
      </c>
      <c r="J27" s="34" t="s">
        <v>224</v>
      </c>
      <c r="K27" s="35">
        <v>31</v>
      </c>
      <c r="L27" s="35">
        <v>69</v>
      </c>
      <c r="M27" s="34" t="s">
        <v>105</v>
      </c>
      <c r="N27" s="86" t="s">
        <v>582</v>
      </c>
      <c r="O27" s="86" t="s">
        <v>582</v>
      </c>
      <c r="P27" s="86" t="s">
        <v>582</v>
      </c>
      <c r="Q27" s="86" t="s">
        <v>582</v>
      </c>
      <c r="R27" s="86" t="s">
        <v>582</v>
      </c>
      <c r="S27" s="86" t="s">
        <v>582</v>
      </c>
    </row>
    <row r="28" spans="1:19" ht="15" hidden="1" customHeight="1">
      <c r="A28" s="3" t="s">
        <v>3</v>
      </c>
      <c r="B28" s="3" t="s">
        <v>17</v>
      </c>
      <c r="C28" s="2" t="s">
        <v>294</v>
      </c>
      <c r="D28" s="2">
        <v>7219692</v>
      </c>
      <c r="E28" s="8" t="s">
        <v>53</v>
      </c>
      <c r="F28" s="10">
        <v>5824</v>
      </c>
      <c r="G28" s="10">
        <v>2518</v>
      </c>
      <c r="H28" s="10">
        <v>133</v>
      </c>
      <c r="I28" s="34">
        <f t="shared" si="0"/>
        <v>8475</v>
      </c>
      <c r="J28" s="34" t="s">
        <v>214</v>
      </c>
      <c r="K28" s="35">
        <v>32</v>
      </c>
      <c r="L28" s="35">
        <v>68</v>
      </c>
      <c r="M28" s="34" t="s">
        <v>84</v>
      </c>
      <c r="N28" s="86" t="s">
        <v>582</v>
      </c>
      <c r="O28" s="86" t="s">
        <v>582</v>
      </c>
      <c r="P28" s="86" t="s">
        <v>582</v>
      </c>
      <c r="Q28" s="86" t="s">
        <v>582</v>
      </c>
      <c r="R28" s="86" t="s">
        <v>582</v>
      </c>
      <c r="S28" s="86" t="s">
        <v>582</v>
      </c>
    </row>
    <row r="29" spans="1:19" ht="15" hidden="1" customHeight="1">
      <c r="A29" s="3" t="s">
        <v>3</v>
      </c>
      <c r="B29" s="3" t="s">
        <v>18</v>
      </c>
      <c r="C29" s="2" t="s">
        <v>294</v>
      </c>
      <c r="D29" s="2">
        <v>7219691</v>
      </c>
      <c r="E29" s="8" t="s">
        <v>53</v>
      </c>
      <c r="F29" s="10">
        <v>5824</v>
      </c>
      <c r="G29" s="10">
        <v>2657</v>
      </c>
      <c r="H29" s="10">
        <v>133</v>
      </c>
      <c r="I29" s="34">
        <f t="shared" si="0"/>
        <v>8614</v>
      </c>
      <c r="J29" s="40" t="s">
        <v>234</v>
      </c>
      <c r="K29" s="35">
        <v>30</v>
      </c>
      <c r="L29" s="35">
        <v>70</v>
      </c>
      <c r="M29" s="34">
        <v>10349.42</v>
      </c>
      <c r="N29" s="86">
        <f>VLOOKUP($N$3,'Descrizione DEI res'!$B$2:$L$152,6,FALSE)</f>
        <v>21</v>
      </c>
      <c r="O29" s="86">
        <f>VLOOKUP($N$3,'Descrizione DEI res'!$B$2:$L$152,7,FALSE)</f>
        <v>79</v>
      </c>
      <c r="P29" s="87">
        <f>VLOOKUP($N$3,'Descrizione DEI res'!$B$2:$L$152,8,FALSE)</f>
        <v>1943.89</v>
      </c>
      <c r="Q29" s="86">
        <f>IF($Q$3="NO VALVOLA 3V","NO VALVOLA 3V",VLOOKUP($Q$3,'Descrizione DEI res'!$B$2:$L$152,6,FALSE))</f>
        <v>4</v>
      </c>
      <c r="R29" s="86">
        <f>IF($Q$3="NO VALVOLA 3V","NO VALVOLA 3V",VLOOKUP($Q$3,'Descrizione DEI res'!$B$2:$L$152,7,FALSE))</f>
        <v>96</v>
      </c>
      <c r="S29" s="86">
        <f>IF($Q$3="NO VALVOLA 3V","NO VALVOLA 3V",VLOOKUP($Q$3,'Descrizione DEI res'!$B$2:$L$152,8,FALSE))</f>
        <v>288.69</v>
      </c>
    </row>
    <row r="30" spans="1:19" ht="15" hidden="1" customHeight="1">
      <c r="A30" s="3" t="s">
        <v>3</v>
      </c>
      <c r="B30" s="3" t="s">
        <v>19</v>
      </c>
      <c r="C30" s="2" t="s">
        <v>294</v>
      </c>
      <c r="D30" s="2">
        <v>7219690</v>
      </c>
      <c r="E30" s="8" t="s">
        <v>53</v>
      </c>
      <c r="F30" s="10">
        <v>5824</v>
      </c>
      <c r="G30" s="10">
        <v>2508</v>
      </c>
      <c r="H30" s="10">
        <v>133</v>
      </c>
      <c r="I30" s="34">
        <f t="shared" si="0"/>
        <v>8465</v>
      </c>
      <c r="J30" s="40" t="s">
        <v>229</v>
      </c>
      <c r="K30" s="35">
        <v>31</v>
      </c>
      <c r="L30" s="35">
        <v>69</v>
      </c>
      <c r="M30" s="34">
        <v>9989.06</v>
      </c>
      <c r="N30" s="86">
        <f>VLOOKUP($N$3,'Descrizione DEI res'!$B$2:$L$152,6,FALSE)</f>
        <v>21</v>
      </c>
      <c r="O30" s="86">
        <f>VLOOKUP($N$3,'Descrizione DEI res'!$B$2:$L$152,7,FALSE)</f>
        <v>79</v>
      </c>
      <c r="P30" s="87">
        <f>VLOOKUP($N$3,'Descrizione DEI res'!$B$2:$L$152,8,FALSE)</f>
        <v>1943.89</v>
      </c>
      <c r="Q30" s="86">
        <f>IF($Q$3="NO VALVOLA 3V","NO VALVOLA 3V",VLOOKUP($Q$3,'Descrizione DEI res'!$B$2:$L$152,6,FALSE))</f>
        <v>4</v>
      </c>
      <c r="R30" s="86">
        <f>IF($Q$3="NO VALVOLA 3V","NO VALVOLA 3V",VLOOKUP($Q$3,'Descrizione DEI res'!$B$2:$L$152,7,FALSE))</f>
        <v>96</v>
      </c>
      <c r="S30" s="86">
        <f>IF($Q$3="NO VALVOLA 3V","NO VALVOLA 3V",VLOOKUP($Q$3,'Descrizione DEI res'!$B$2:$L$152,8,FALSE))</f>
        <v>288.69</v>
      </c>
    </row>
    <row r="31" spans="1:19" ht="15" hidden="1" customHeight="1">
      <c r="A31" s="3" t="s">
        <v>3</v>
      </c>
      <c r="B31" s="3" t="s">
        <v>20</v>
      </c>
      <c r="C31" s="2" t="s">
        <v>294</v>
      </c>
      <c r="D31" s="2">
        <v>7219688</v>
      </c>
      <c r="E31" s="8" t="s">
        <v>53</v>
      </c>
      <c r="F31" s="10">
        <v>5824</v>
      </c>
      <c r="G31" s="10">
        <v>2457</v>
      </c>
      <c r="H31" s="10">
        <v>133</v>
      </c>
      <c r="I31" s="34">
        <f t="shared" si="0"/>
        <v>8414</v>
      </c>
      <c r="J31" s="40" t="s">
        <v>229</v>
      </c>
      <c r="K31" s="35">
        <v>31</v>
      </c>
      <c r="L31" s="35">
        <v>69</v>
      </c>
      <c r="M31" s="34">
        <v>9989.06</v>
      </c>
      <c r="N31" s="86">
        <f>VLOOKUP($N$3,'Descrizione DEI res'!$B$2:$L$152,6,FALSE)</f>
        <v>21</v>
      </c>
      <c r="O31" s="86">
        <f>VLOOKUP($N$3,'Descrizione DEI res'!$B$2:$L$152,7,FALSE)</f>
        <v>79</v>
      </c>
      <c r="P31" s="87">
        <f>VLOOKUP($N$3,'Descrizione DEI res'!$B$2:$L$152,8,FALSE)</f>
        <v>1943.89</v>
      </c>
      <c r="Q31" s="86">
        <f>IF($Q$3="NO VALVOLA 3V","NO VALVOLA 3V",VLOOKUP($Q$3,'Descrizione DEI res'!$B$2:$L$152,6,FALSE))</f>
        <v>4</v>
      </c>
      <c r="R31" s="86">
        <f>IF($Q$3="NO VALVOLA 3V","NO VALVOLA 3V",VLOOKUP($Q$3,'Descrizione DEI res'!$B$2:$L$152,7,FALSE))</f>
        <v>96</v>
      </c>
      <c r="S31" s="86">
        <f>IF($Q$3="NO VALVOLA 3V","NO VALVOLA 3V",VLOOKUP($Q$3,'Descrizione DEI res'!$B$2:$L$152,8,FALSE))</f>
        <v>288.69</v>
      </c>
    </row>
    <row r="32" spans="1:19" ht="15" hidden="1" customHeight="1">
      <c r="A32" s="3" t="s">
        <v>3</v>
      </c>
      <c r="B32" s="3" t="s">
        <v>21</v>
      </c>
      <c r="C32" s="2" t="s">
        <v>294</v>
      </c>
      <c r="D32" s="2">
        <v>7223487</v>
      </c>
      <c r="E32" s="8" t="s">
        <v>53</v>
      </c>
      <c r="F32" s="10">
        <v>5824</v>
      </c>
      <c r="G32" s="10">
        <v>2496</v>
      </c>
      <c r="H32" s="10">
        <v>133</v>
      </c>
      <c r="I32" s="34">
        <f t="shared" si="0"/>
        <v>8453</v>
      </c>
      <c r="J32" s="34" t="s">
        <v>224</v>
      </c>
      <c r="K32" s="35">
        <v>31</v>
      </c>
      <c r="L32" s="35">
        <v>69</v>
      </c>
      <c r="M32" s="34" t="s">
        <v>105</v>
      </c>
      <c r="N32" s="86" t="s">
        <v>582</v>
      </c>
      <c r="O32" s="86" t="s">
        <v>582</v>
      </c>
      <c r="P32" s="86" t="s">
        <v>582</v>
      </c>
      <c r="Q32" s="86" t="s">
        <v>582</v>
      </c>
      <c r="R32" s="86" t="s">
        <v>582</v>
      </c>
      <c r="S32" s="86" t="s">
        <v>582</v>
      </c>
    </row>
    <row r="33" spans="1:19" ht="15" hidden="1" customHeight="1">
      <c r="A33" s="3" t="s">
        <v>3</v>
      </c>
      <c r="B33" s="3" t="s">
        <v>22</v>
      </c>
      <c r="C33" s="2" t="s">
        <v>294</v>
      </c>
      <c r="D33" s="2">
        <v>7223283</v>
      </c>
      <c r="E33" s="8" t="s">
        <v>53</v>
      </c>
      <c r="F33" s="10">
        <v>5824</v>
      </c>
      <c r="G33" s="10">
        <v>2168</v>
      </c>
      <c r="H33" s="10">
        <v>133</v>
      </c>
      <c r="I33" s="34">
        <f t="shared" si="0"/>
        <v>8125</v>
      </c>
      <c r="J33" s="34" t="s">
        <v>214</v>
      </c>
      <c r="K33" s="35">
        <v>32</v>
      </c>
      <c r="L33" s="35">
        <v>68</v>
      </c>
      <c r="M33" s="34" t="s">
        <v>84</v>
      </c>
      <c r="N33" s="86" t="s">
        <v>582</v>
      </c>
      <c r="O33" s="86" t="s">
        <v>582</v>
      </c>
      <c r="P33" s="86" t="s">
        <v>582</v>
      </c>
      <c r="Q33" s="86" t="s">
        <v>582</v>
      </c>
      <c r="R33" s="86" t="s">
        <v>582</v>
      </c>
      <c r="S33" s="86" t="s">
        <v>582</v>
      </c>
    </row>
    <row r="34" spans="1:19" ht="15" hidden="1" customHeight="1">
      <c r="A34" s="3" t="s">
        <v>3</v>
      </c>
      <c r="B34" s="3" t="s">
        <v>23</v>
      </c>
      <c r="C34" s="2" t="s">
        <v>294</v>
      </c>
      <c r="D34" s="2" t="s">
        <v>273</v>
      </c>
      <c r="E34" s="8" t="s">
        <v>53</v>
      </c>
      <c r="F34" s="10">
        <v>5824</v>
      </c>
      <c r="G34" s="10">
        <v>2155</v>
      </c>
      <c r="H34" s="10">
        <v>133</v>
      </c>
      <c r="I34" s="34">
        <f t="shared" si="0"/>
        <v>8112</v>
      </c>
      <c r="J34" s="34" t="s">
        <v>224</v>
      </c>
      <c r="K34" s="35">
        <v>31</v>
      </c>
      <c r="L34" s="35">
        <v>69</v>
      </c>
      <c r="M34" s="34" t="s">
        <v>105</v>
      </c>
      <c r="N34" s="86" t="s">
        <v>582</v>
      </c>
      <c r="O34" s="86" t="s">
        <v>582</v>
      </c>
      <c r="P34" s="86" t="s">
        <v>582</v>
      </c>
      <c r="Q34" s="86" t="s">
        <v>582</v>
      </c>
      <c r="R34" s="86" t="s">
        <v>582</v>
      </c>
      <c r="S34" s="86" t="s">
        <v>582</v>
      </c>
    </row>
    <row r="35" spans="1:19" ht="15" hidden="1" customHeight="1">
      <c r="A35" s="3" t="s">
        <v>3</v>
      </c>
      <c r="B35" s="3" t="s">
        <v>24</v>
      </c>
      <c r="C35" s="2" t="s">
        <v>294</v>
      </c>
      <c r="D35" s="2" t="s">
        <v>274</v>
      </c>
      <c r="E35" s="8" t="s">
        <v>53</v>
      </c>
      <c r="F35" s="10">
        <v>5824</v>
      </c>
      <c r="G35" s="10">
        <v>2052</v>
      </c>
      <c r="H35" s="10">
        <v>133</v>
      </c>
      <c r="I35" s="34">
        <f t="shared" si="0"/>
        <v>8009</v>
      </c>
      <c r="J35" s="34" t="s">
        <v>219</v>
      </c>
      <c r="K35" s="35">
        <v>31</v>
      </c>
      <c r="L35" s="35">
        <v>69</v>
      </c>
      <c r="M35" s="34" t="s">
        <v>96</v>
      </c>
      <c r="N35" s="86" t="s">
        <v>582</v>
      </c>
      <c r="O35" s="86" t="s">
        <v>582</v>
      </c>
      <c r="P35" s="86" t="s">
        <v>582</v>
      </c>
      <c r="Q35" s="86" t="s">
        <v>582</v>
      </c>
      <c r="R35" s="86" t="s">
        <v>582</v>
      </c>
      <c r="S35" s="86" t="s">
        <v>582</v>
      </c>
    </row>
    <row r="36" spans="1:19" ht="15" hidden="1" customHeight="1">
      <c r="A36" s="3" t="s">
        <v>3</v>
      </c>
      <c r="B36" s="3" t="s">
        <v>25</v>
      </c>
      <c r="C36" s="2" t="s">
        <v>294</v>
      </c>
      <c r="D36" s="2" t="s">
        <v>275</v>
      </c>
      <c r="E36" s="8" t="s">
        <v>53</v>
      </c>
      <c r="F36" s="10">
        <v>5824</v>
      </c>
      <c r="G36" s="10">
        <v>1888</v>
      </c>
      <c r="H36" s="10">
        <v>133</v>
      </c>
      <c r="I36" s="34">
        <f t="shared" si="0"/>
        <v>7845</v>
      </c>
      <c r="J36" s="34" t="s">
        <v>214</v>
      </c>
      <c r="K36" s="35">
        <v>32</v>
      </c>
      <c r="L36" s="35">
        <v>68</v>
      </c>
      <c r="M36" s="34" t="s">
        <v>84</v>
      </c>
      <c r="N36" s="86" t="s">
        <v>582</v>
      </c>
      <c r="O36" s="86" t="s">
        <v>582</v>
      </c>
      <c r="P36" s="86" t="s">
        <v>582</v>
      </c>
      <c r="Q36" s="86" t="s">
        <v>582</v>
      </c>
      <c r="R36" s="86" t="s">
        <v>582</v>
      </c>
      <c r="S36" s="86" t="s">
        <v>582</v>
      </c>
    </row>
    <row r="37" spans="1:19" ht="15" hidden="1" customHeight="1">
      <c r="A37" s="3" t="s">
        <v>3</v>
      </c>
      <c r="B37" s="3" t="s">
        <v>26</v>
      </c>
      <c r="C37" s="2" t="s">
        <v>294</v>
      </c>
      <c r="D37" s="2" t="s">
        <v>276</v>
      </c>
      <c r="E37" s="8" t="s">
        <v>53</v>
      </c>
      <c r="F37" s="10">
        <v>5824</v>
      </c>
      <c r="G37" s="10">
        <v>2035</v>
      </c>
      <c r="H37" s="10">
        <v>133</v>
      </c>
      <c r="I37" s="34">
        <f t="shared" si="0"/>
        <v>7992</v>
      </c>
      <c r="J37" s="40" t="s">
        <v>229</v>
      </c>
      <c r="K37" s="35">
        <v>31</v>
      </c>
      <c r="L37" s="35">
        <v>69</v>
      </c>
      <c r="M37" s="34">
        <v>9989.06</v>
      </c>
      <c r="N37" s="86">
        <f>VLOOKUP($N$3,'Descrizione DEI res'!$B$2:$L$152,6,FALSE)</f>
        <v>21</v>
      </c>
      <c r="O37" s="86">
        <f>VLOOKUP($N$3,'Descrizione DEI res'!$B$2:$L$152,7,FALSE)</f>
        <v>79</v>
      </c>
      <c r="P37" s="87">
        <f>VLOOKUP($N$3,'Descrizione DEI res'!$B$2:$L$152,8,FALSE)</f>
        <v>1943.89</v>
      </c>
      <c r="Q37" s="86">
        <f>IF($Q$3="NO VALVOLA 3V","NO VALVOLA 3V",VLOOKUP($Q$3,'Descrizione DEI res'!$B$2:$L$152,6,FALSE))</f>
        <v>4</v>
      </c>
      <c r="R37" s="86">
        <f>IF($Q$3="NO VALVOLA 3V","NO VALVOLA 3V",VLOOKUP($Q$3,'Descrizione DEI res'!$B$2:$L$152,7,FALSE))</f>
        <v>96</v>
      </c>
      <c r="S37" s="86">
        <f>IF($Q$3="NO VALVOLA 3V","NO VALVOLA 3V",VLOOKUP($Q$3,'Descrizione DEI res'!$B$2:$L$152,8,FALSE))</f>
        <v>288.69</v>
      </c>
    </row>
    <row r="38" spans="1:19" ht="15" hidden="1" customHeight="1">
      <c r="A38" s="3" t="s">
        <v>3</v>
      </c>
      <c r="B38" s="3" t="s">
        <v>27</v>
      </c>
      <c r="C38" s="2" t="s">
        <v>294</v>
      </c>
      <c r="D38" s="2" t="s">
        <v>277</v>
      </c>
      <c r="E38" s="8" t="s">
        <v>53</v>
      </c>
      <c r="F38" s="10">
        <v>5824</v>
      </c>
      <c r="G38" s="10">
        <v>1871</v>
      </c>
      <c r="H38" s="10">
        <v>133</v>
      </c>
      <c r="I38" s="34">
        <f t="shared" si="0"/>
        <v>7828</v>
      </c>
      <c r="J38" s="40" t="s">
        <v>229</v>
      </c>
      <c r="K38" s="35">
        <v>31</v>
      </c>
      <c r="L38" s="35">
        <v>69</v>
      </c>
      <c r="M38" s="34">
        <v>9989.06</v>
      </c>
      <c r="N38" s="86">
        <f>VLOOKUP($N$3,'Descrizione DEI res'!$B$2:$L$152,6,FALSE)</f>
        <v>21</v>
      </c>
      <c r="O38" s="86">
        <f>VLOOKUP($N$3,'Descrizione DEI res'!$B$2:$L$152,7,FALSE)</f>
        <v>79</v>
      </c>
      <c r="P38" s="87">
        <f>VLOOKUP($N$3,'Descrizione DEI res'!$B$2:$L$152,8,FALSE)</f>
        <v>1943.89</v>
      </c>
      <c r="Q38" s="86">
        <f>IF($Q$3="NO VALVOLA 3V","NO VALVOLA 3V",VLOOKUP($Q$3,'Descrizione DEI res'!$B$2:$L$152,6,FALSE))</f>
        <v>4</v>
      </c>
      <c r="R38" s="86">
        <f>IF($Q$3="NO VALVOLA 3V","NO VALVOLA 3V",VLOOKUP($Q$3,'Descrizione DEI res'!$B$2:$L$152,7,FALSE))</f>
        <v>96</v>
      </c>
      <c r="S38" s="86">
        <f>IF($Q$3="NO VALVOLA 3V","NO VALVOLA 3V",VLOOKUP($Q$3,'Descrizione DEI res'!$B$2:$L$152,8,FALSE))</f>
        <v>288.69</v>
      </c>
    </row>
    <row r="39" spans="1:19" ht="15" hidden="1" customHeight="1">
      <c r="A39" s="3" t="s">
        <v>3</v>
      </c>
      <c r="B39" s="3" t="s">
        <v>28</v>
      </c>
      <c r="C39" s="2" t="s">
        <v>294</v>
      </c>
      <c r="D39" s="2" t="s">
        <v>278</v>
      </c>
      <c r="E39" s="8" t="s">
        <v>53</v>
      </c>
      <c r="F39" s="10">
        <v>5824</v>
      </c>
      <c r="G39" s="10">
        <v>1820</v>
      </c>
      <c r="H39" s="10">
        <v>133</v>
      </c>
      <c r="I39" s="34">
        <f t="shared" si="0"/>
        <v>7777</v>
      </c>
      <c r="J39" s="40" t="s">
        <v>229</v>
      </c>
      <c r="K39" s="35">
        <v>31</v>
      </c>
      <c r="L39" s="35">
        <v>69</v>
      </c>
      <c r="M39" s="34">
        <v>9989.06</v>
      </c>
      <c r="N39" s="86">
        <f>VLOOKUP($N$3,'Descrizione DEI res'!$B$2:$L$152,6,FALSE)</f>
        <v>21</v>
      </c>
      <c r="O39" s="86">
        <f>VLOOKUP($N$3,'Descrizione DEI res'!$B$2:$L$152,7,FALSE)</f>
        <v>79</v>
      </c>
      <c r="P39" s="87">
        <f>VLOOKUP($N$3,'Descrizione DEI res'!$B$2:$L$152,8,FALSE)</f>
        <v>1943.89</v>
      </c>
      <c r="Q39" s="86">
        <f>IF($Q$3="NO VALVOLA 3V","NO VALVOLA 3V",VLOOKUP($Q$3,'Descrizione DEI res'!$B$2:$L$152,6,FALSE))</f>
        <v>4</v>
      </c>
      <c r="R39" s="86">
        <f>IF($Q$3="NO VALVOLA 3V","NO VALVOLA 3V",VLOOKUP($Q$3,'Descrizione DEI res'!$B$2:$L$152,7,FALSE))</f>
        <v>96</v>
      </c>
      <c r="S39" s="86">
        <f>IF($Q$3="NO VALVOLA 3V","NO VALVOLA 3V",VLOOKUP($Q$3,'Descrizione DEI res'!$B$2:$L$152,8,FALSE))</f>
        <v>288.69</v>
      </c>
    </row>
    <row r="40" spans="1:19" ht="15" hidden="1" customHeight="1">
      <c r="A40" s="3" t="s">
        <v>3</v>
      </c>
      <c r="B40" s="3" t="s">
        <v>29</v>
      </c>
      <c r="C40" s="2" t="s">
        <v>294</v>
      </c>
      <c r="D40" s="2" t="s">
        <v>270</v>
      </c>
      <c r="E40" s="8" t="s">
        <v>54</v>
      </c>
      <c r="F40" s="10">
        <v>5824</v>
      </c>
      <c r="G40" s="10">
        <v>1918</v>
      </c>
      <c r="H40" s="10">
        <v>155</v>
      </c>
      <c r="I40" s="34">
        <f t="shared" si="0"/>
        <v>7897</v>
      </c>
      <c r="J40" s="34" t="s">
        <v>219</v>
      </c>
      <c r="K40" s="35">
        <v>31</v>
      </c>
      <c r="L40" s="35">
        <v>69</v>
      </c>
      <c r="M40" s="34" t="s">
        <v>96</v>
      </c>
      <c r="N40" s="86" t="s">
        <v>582</v>
      </c>
      <c r="O40" s="86" t="s">
        <v>582</v>
      </c>
      <c r="P40" s="86" t="s">
        <v>582</v>
      </c>
      <c r="Q40" s="86" t="s">
        <v>582</v>
      </c>
      <c r="R40" s="86" t="s">
        <v>582</v>
      </c>
      <c r="S40" s="86" t="s">
        <v>582</v>
      </c>
    </row>
    <row r="41" spans="1:19" ht="15" hidden="1" customHeight="1">
      <c r="A41" s="3" t="s">
        <v>3</v>
      </c>
      <c r="B41" s="3" t="s">
        <v>30</v>
      </c>
      <c r="C41" s="2" t="s">
        <v>294</v>
      </c>
      <c r="D41" s="2" t="s">
        <v>279</v>
      </c>
      <c r="E41" s="8" t="s">
        <v>54</v>
      </c>
      <c r="F41" s="10">
        <v>5824</v>
      </c>
      <c r="G41" s="10">
        <v>1765</v>
      </c>
      <c r="H41" s="10">
        <v>155</v>
      </c>
      <c r="I41" s="34">
        <f t="shared" si="0"/>
        <v>7744</v>
      </c>
      <c r="J41" s="34" t="s">
        <v>219</v>
      </c>
      <c r="K41" s="35">
        <v>31</v>
      </c>
      <c r="L41" s="35">
        <v>69</v>
      </c>
      <c r="M41" s="34" t="s">
        <v>96</v>
      </c>
      <c r="N41" s="86" t="s">
        <v>582</v>
      </c>
      <c r="O41" s="86" t="s">
        <v>582</v>
      </c>
      <c r="P41" s="86" t="s">
        <v>582</v>
      </c>
      <c r="Q41" s="86" t="s">
        <v>582</v>
      </c>
      <c r="R41" s="86" t="s">
        <v>582</v>
      </c>
      <c r="S41" s="86" t="s">
        <v>582</v>
      </c>
    </row>
    <row r="42" spans="1:19" ht="15" hidden="1" customHeight="1">
      <c r="A42" s="3" t="s">
        <v>3</v>
      </c>
      <c r="B42" s="3" t="s">
        <v>31</v>
      </c>
      <c r="C42" s="2" t="s">
        <v>294</v>
      </c>
      <c r="D42" s="2" t="s">
        <v>271</v>
      </c>
      <c r="E42" s="8" t="s">
        <v>53</v>
      </c>
      <c r="F42" s="10">
        <v>5824</v>
      </c>
      <c r="G42" s="10">
        <v>1814</v>
      </c>
      <c r="H42" s="10">
        <v>133</v>
      </c>
      <c r="I42" s="34">
        <f t="shared" si="0"/>
        <v>7771</v>
      </c>
      <c r="J42" s="34" t="s">
        <v>219</v>
      </c>
      <c r="K42" s="35">
        <v>31</v>
      </c>
      <c r="L42" s="35">
        <v>69</v>
      </c>
      <c r="M42" s="34" t="s">
        <v>96</v>
      </c>
      <c r="N42" s="86" t="s">
        <v>582</v>
      </c>
      <c r="O42" s="86" t="s">
        <v>582</v>
      </c>
      <c r="P42" s="86" t="s">
        <v>582</v>
      </c>
      <c r="Q42" s="86" t="s">
        <v>582</v>
      </c>
      <c r="R42" s="86" t="s">
        <v>582</v>
      </c>
      <c r="S42" s="86" t="s">
        <v>582</v>
      </c>
    </row>
    <row r="43" spans="1:19" ht="15" hidden="1" customHeight="1">
      <c r="A43" s="3" t="s">
        <v>3</v>
      </c>
      <c r="B43" s="3" t="s">
        <v>32</v>
      </c>
      <c r="C43" s="2" t="s">
        <v>294</v>
      </c>
      <c r="D43" s="2" t="s">
        <v>272</v>
      </c>
      <c r="E43" s="8" t="s">
        <v>53</v>
      </c>
      <c r="F43" s="10">
        <v>5824</v>
      </c>
      <c r="G43" s="10">
        <v>1644</v>
      </c>
      <c r="H43" s="10">
        <v>133</v>
      </c>
      <c r="I43" s="34">
        <f t="shared" si="0"/>
        <v>7601</v>
      </c>
      <c r="J43" s="34" t="s">
        <v>214</v>
      </c>
      <c r="K43" s="35">
        <v>32</v>
      </c>
      <c r="L43" s="35">
        <v>68</v>
      </c>
      <c r="M43" s="34" t="s">
        <v>84</v>
      </c>
      <c r="N43" s="86" t="s">
        <v>582</v>
      </c>
      <c r="O43" s="86" t="s">
        <v>582</v>
      </c>
      <c r="P43" s="86" t="s">
        <v>582</v>
      </c>
      <c r="Q43" s="86" t="s">
        <v>582</v>
      </c>
      <c r="R43" s="86" t="s">
        <v>582</v>
      </c>
      <c r="S43" s="86" t="s">
        <v>582</v>
      </c>
    </row>
    <row r="44" spans="1:19" ht="15" hidden="1" customHeight="1">
      <c r="A44" s="3" t="s">
        <v>3</v>
      </c>
      <c r="B44" s="3" t="s">
        <v>33</v>
      </c>
      <c r="C44" s="2" t="s">
        <v>294</v>
      </c>
      <c r="D44" s="2" t="s">
        <v>263</v>
      </c>
      <c r="E44" s="8" t="s">
        <v>54</v>
      </c>
      <c r="F44" s="10">
        <v>5824</v>
      </c>
      <c r="G44" s="10">
        <v>2264</v>
      </c>
      <c r="H44" s="10">
        <v>155</v>
      </c>
      <c r="I44" s="34">
        <f t="shared" si="0"/>
        <v>8243</v>
      </c>
      <c r="J44" s="34" t="s">
        <v>219</v>
      </c>
      <c r="K44" s="35">
        <v>31</v>
      </c>
      <c r="L44" s="35">
        <v>69</v>
      </c>
      <c r="M44" s="34" t="s">
        <v>96</v>
      </c>
      <c r="N44" s="86" t="s">
        <v>582</v>
      </c>
      <c r="O44" s="86" t="s">
        <v>582</v>
      </c>
      <c r="P44" s="86" t="s">
        <v>582</v>
      </c>
      <c r="Q44" s="86" t="s">
        <v>582</v>
      </c>
      <c r="R44" s="86" t="s">
        <v>582</v>
      </c>
      <c r="S44" s="86" t="s">
        <v>582</v>
      </c>
    </row>
    <row r="45" spans="1:19" ht="15" hidden="1" customHeight="1">
      <c r="A45" s="3" t="s">
        <v>3</v>
      </c>
      <c r="B45" s="3" t="s">
        <v>34</v>
      </c>
      <c r="C45" s="2" t="s">
        <v>294</v>
      </c>
      <c r="D45" s="2" t="s">
        <v>264</v>
      </c>
      <c r="E45" s="8" t="s">
        <v>54</v>
      </c>
      <c r="F45" s="10">
        <v>5824</v>
      </c>
      <c r="G45" s="10">
        <v>2093</v>
      </c>
      <c r="H45" s="10">
        <v>155</v>
      </c>
      <c r="I45" s="34">
        <f t="shared" si="0"/>
        <v>8072</v>
      </c>
      <c r="J45" s="34" t="s">
        <v>219</v>
      </c>
      <c r="K45" s="35">
        <v>31</v>
      </c>
      <c r="L45" s="35">
        <v>69</v>
      </c>
      <c r="M45" s="34" t="s">
        <v>96</v>
      </c>
      <c r="N45" s="86" t="s">
        <v>582</v>
      </c>
      <c r="O45" s="86" t="s">
        <v>582</v>
      </c>
      <c r="P45" s="86" t="s">
        <v>582</v>
      </c>
      <c r="Q45" s="86" t="s">
        <v>582</v>
      </c>
      <c r="R45" s="86" t="s">
        <v>582</v>
      </c>
      <c r="S45" s="86" t="s">
        <v>582</v>
      </c>
    </row>
    <row r="46" spans="1:19" ht="15" hidden="1" customHeight="1">
      <c r="A46" s="3" t="s">
        <v>3</v>
      </c>
      <c r="B46" s="3" t="s">
        <v>35</v>
      </c>
      <c r="C46" s="2" t="s">
        <v>294</v>
      </c>
      <c r="D46" s="2" t="s">
        <v>265</v>
      </c>
      <c r="E46" s="8" t="s">
        <v>54</v>
      </c>
      <c r="F46" s="10">
        <v>5824</v>
      </c>
      <c r="G46" s="10">
        <v>2071</v>
      </c>
      <c r="H46" s="10">
        <v>155</v>
      </c>
      <c r="I46" s="34">
        <f t="shared" si="0"/>
        <v>8050</v>
      </c>
      <c r="J46" s="40" t="s">
        <v>229</v>
      </c>
      <c r="K46" s="35">
        <v>31</v>
      </c>
      <c r="L46" s="35">
        <v>69</v>
      </c>
      <c r="M46" s="34">
        <v>9989.06</v>
      </c>
      <c r="N46" s="86">
        <f>VLOOKUP($N$3,'Descrizione DEI res'!$B$2:$L$152,6,FALSE)</f>
        <v>21</v>
      </c>
      <c r="O46" s="86">
        <f>VLOOKUP($N$3,'Descrizione DEI res'!$B$2:$L$152,7,FALSE)</f>
        <v>79</v>
      </c>
      <c r="P46" s="87">
        <f>VLOOKUP($N$3,'Descrizione DEI res'!$B$2:$L$152,8,FALSE)</f>
        <v>1943.89</v>
      </c>
      <c r="Q46" s="86">
        <f>IF($Q$3="NO VALVOLA 3V","NO VALVOLA 3V",VLOOKUP($Q$3,'Descrizione DEI res'!$B$2:$L$152,6,FALSE))</f>
        <v>4</v>
      </c>
      <c r="R46" s="86">
        <f>IF($Q$3="NO VALVOLA 3V","NO VALVOLA 3V",VLOOKUP($Q$3,'Descrizione DEI res'!$B$2:$L$152,7,FALSE))</f>
        <v>96</v>
      </c>
      <c r="S46" s="86">
        <f>IF($Q$3="NO VALVOLA 3V","NO VALVOLA 3V",VLOOKUP($Q$3,'Descrizione DEI res'!$B$2:$L$152,8,FALSE))</f>
        <v>288.69</v>
      </c>
    </row>
    <row r="47" spans="1:19" ht="15" hidden="1" customHeight="1">
      <c r="A47" s="3" t="s">
        <v>3</v>
      </c>
      <c r="B47" s="3" t="s">
        <v>36</v>
      </c>
      <c r="C47" s="2" t="s">
        <v>294</v>
      </c>
      <c r="D47" s="2" t="s">
        <v>266</v>
      </c>
      <c r="E47" s="8" t="s">
        <v>54</v>
      </c>
      <c r="F47" s="10">
        <v>5824</v>
      </c>
      <c r="G47" s="10">
        <v>1929</v>
      </c>
      <c r="H47" s="10">
        <v>155</v>
      </c>
      <c r="I47" s="34">
        <f t="shared" si="0"/>
        <v>7908</v>
      </c>
      <c r="J47" s="34" t="s">
        <v>219</v>
      </c>
      <c r="K47" s="35">
        <v>31</v>
      </c>
      <c r="L47" s="35">
        <v>69</v>
      </c>
      <c r="M47" s="34" t="s">
        <v>96</v>
      </c>
      <c r="N47" s="86" t="s">
        <v>582</v>
      </c>
      <c r="O47" s="86" t="s">
        <v>582</v>
      </c>
      <c r="P47" s="86" t="s">
        <v>582</v>
      </c>
      <c r="Q47" s="86" t="s">
        <v>582</v>
      </c>
      <c r="R47" s="86" t="s">
        <v>582</v>
      </c>
      <c r="S47" s="86" t="s">
        <v>582</v>
      </c>
    </row>
    <row r="48" spans="1:19" ht="15" hidden="1" customHeight="1">
      <c r="A48" s="3" t="s">
        <v>3</v>
      </c>
      <c r="B48" s="3" t="s">
        <v>37</v>
      </c>
      <c r="C48" s="2" t="s">
        <v>294</v>
      </c>
      <c r="D48" s="2" t="s">
        <v>267</v>
      </c>
      <c r="E48" s="8" t="s">
        <v>54</v>
      </c>
      <c r="F48" s="10">
        <v>5824</v>
      </c>
      <c r="G48" s="10">
        <v>1786</v>
      </c>
      <c r="H48" s="10">
        <v>155</v>
      </c>
      <c r="I48" s="34">
        <f t="shared" si="0"/>
        <v>7765</v>
      </c>
      <c r="J48" s="34" t="s">
        <v>214</v>
      </c>
      <c r="K48" s="35">
        <v>32</v>
      </c>
      <c r="L48" s="35">
        <v>68</v>
      </c>
      <c r="M48" s="34" t="s">
        <v>84</v>
      </c>
      <c r="N48" s="86" t="s">
        <v>582</v>
      </c>
      <c r="O48" s="86" t="s">
        <v>582</v>
      </c>
      <c r="P48" s="86" t="s">
        <v>582</v>
      </c>
      <c r="Q48" s="86" t="s">
        <v>582</v>
      </c>
      <c r="R48" s="86" t="s">
        <v>582</v>
      </c>
      <c r="S48" s="86" t="s">
        <v>582</v>
      </c>
    </row>
    <row r="49" spans="1:26" ht="15" hidden="1" customHeight="1">
      <c r="A49" s="3" t="s">
        <v>4</v>
      </c>
      <c r="B49" s="3" t="s">
        <v>16</v>
      </c>
      <c r="C49" s="2" t="s">
        <v>293</v>
      </c>
      <c r="D49" s="2">
        <v>7219693</v>
      </c>
      <c r="E49" s="8" t="s">
        <v>53</v>
      </c>
      <c r="F49" s="10">
        <v>6459</v>
      </c>
      <c r="G49" s="10">
        <v>2800</v>
      </c>
      <c r="H49" s="10">
        <v>133</v>
      </c>
      <c r="I49" s="34">
        <f t="shared" si="0"/>
        <v>9392</v>
      </c>
      <c r="J49" s="34" t="s">
        <v>224</v>
      </c>
      <c r="K49" s="35">
        <v>31</v>
      </c>
      <c r="L49" s="35">
        <v>69</v>
      </c>
      <c r="M49" s="34" t="s">
        <v>105</v>
      </c>
      <c r="N49" s="86" t="s">
        <v>582</v>
      </c>
      <c r="O49" s="86" t="s">
        <v>582</v>
      </c>
      <c r="P49" s="86" t="s">
        <v>582</v>
      </c>
      <c r="Q49" s="86" t="s">
        <v>582</v>
      </c>
      <c r="R49" s="86" t="s">
        <v>582</v>
      </c>
      <c r="S49" s="86" t="s">
        <v>582</v>
      </c>
      <c r="T49" s="39" t="s">
        <v>83</v>
      </c>
    </row>
    <row r="50" spans="1:26" ht="15" hidden="1" customHeight="1">
      <c r="A50" s="29" t="s">
        <v>4</v>
      </c>
      <c r="B50" s="29" t="s">
        <v>16</v>
      </c>
      <c r="C50" s="2" t="s">
        <v>293</v>
      </c>
      <c r="D50" s="2">
        <v>7219693</v>
      </c>
      <c r="E50" s="8" t="s">
        <v>53</v>
      </c>
      <c r="F50" s="10">
        <v>6459</v>
      </c>
      <c r="G50" s="10">
        <v>2800</v>
      </c>
      <c r="H50" s="10">
        <v>133</v>
      </c>
      <c r="I50" s="34">
        <f t="shared" ref="I50" si="1">F50+G50+H50</f>
        <v>9392</v>
      </c>
      <c r="J50" s="34" t="s">
        <v>225</v>
      </c>
      <c r="K50" s="35">
        <v>29</v>
      </c>
      <c r="L50" s="35">
        <v>71</v>
      </c>
      <c r="M50" s="34" t="s">
        <v>106</v>
      </c>
      <c r="N50" s="86" t="s">
        <v>582</v>
      </c>
      <c r="O50" s="86" t="s">
        <v>582</v>
      </c>
      <c r="P50" s="86" t="s">
        <v>582</v>
      </c>
      <c r="Q50" s="86" t="s">
        <v>582</v>
      </c>
      <c r="R50" s="86" t="s">
        <v>582</v>
      </c>
      <c r="S50" s="86" t="s">
        <v>582</v>
      </c>
      <c r="T50" s="39" t="s">
        <v>86</v>
      </c>
    </row>
    <row r="51" spans="1:26" ht="15" hidden="1" customHeight="1">
      <c r="A51" s="29" t="s">
        <v>4</v>
      </c>
      <c r="B51" s="29" t="s">
        <v>16</v>
      </c>
      <c r="C51" s="2" t="s">
        <v>293</v>
      </c>
      <c r="D51" s="2">
        <v>7219693</v>
      </c>
      <c r="E51" s="8" t="s">
        <v>53</v>
      </c>
      <c r="F51" s="10">
        <v>6459</v>
      </c>
      <c r="G51" s="10">
        <v>2800</v>
      </c>
      <c r="H51" s="10">
        <v>133</v>
      </c>
      <c r="I51" s="34">
        <f t="shared" ref="I51" si="2">F51+G51+H51</f>
        <v>9392</v>
      </c>
      <c r="J51" s="34" t="s">
        <v>226</v>
      </c>
      <c r="K51" s="35">
        <v>26</v>
      </c>
      <c r="L51" s="35">
        <v>74</v>
      </c>
      <c r="M51" s="34" t="s">
        <v>107</v>
      </c>
      <c r="N51" s="86" t="s">
        <v>582</v>
      </c>
      <c r="O51" s="86" t="s">
        <v>582</v>
      </c>
      <c r="P51" s="86" t="s">
        <v>582</v>
      </c>
      <c r="Q51" s="86" t="s">
        <v>582</v>
      </c>
      <c r="R51" s="86" t="s">
        <v>582</v>
      </c>
      <c r="S51" s="86" t="s">
        <v>582</v>
      </c>
      <c r="T51" s="39" t="s">
        <v>89</v>
      </c>
    </row>
    <row r="52" spans="1:26" ht="15" hidden="1" customHeight="1">
      <c r="A52" s="3" t="s">
        <v>4</v>
      </c>
      <c r="B52" s="3" t="s">
        <v>17</v>
      </c>
      <c r="C52" s="2" t="s">
        <v>293</v>
      </c>
      <c r="D52" s="2">
        <v>7219692</v>
      </c>
      <c r="E52" s="8" t="s">
        <v>53</v>
      </c>
      <c r="F52" s="10">
        <v>6459</v>
      </c>
      <c r="G52" s="10">
        <v>2518</v>
      </c>
      <c r="H52" s="10">
        <v>133</v>
      </c>
      <c r="I52" s="34">
        <f t="shared" si="0"/>
        <v>9110</v>
      </c>
      <c r="J52" s="34" t="s">
        <v>214</v>
      </c>
      <c r="K52" s="35">
        <v>32</v>
      </c>
      <c r="L52" s="35">
        <v>68</v>
      </c>
      <c r="M52" s="34" t="s">
        <v>84</v>
      </c>
      <c r="N52" s="86" t="s">
        <v>582</v>
      </c>
      <c r="O52" s="86" t="s">
        <v>582</v>
      </c>
      <c r="P52" s="86" t="s">
        <v>582</v>
      </c>
      <c r="Q52" s="86" t="s">
        <v>582</v>
      </c>
      <c r="R52" s="86" t="s">
        <v>582</v>
      </c>
      <c r="S52" s="86" t="s">
        <v>582</v>
      </c>
      <c r="T52" s="39" t="s">
        <v>83</v>
      </c>
      <c r="U52" s="27"/>
      <c r="V52" s="27"/>
      <c r="W52" s="27"/>
      <c r="X52" s="27"/>
      <c r="Y52" s="27"/>
      <c r="Z52" s="27"/>
    </row>
    <row r="53" spans="1:26" ht="15" hidden="1" customHeight="1">
      <c r="A53" s="29" t="s">
        <v>4</v>
      </c>
      <c r="B53" s="29" t="s">
        <v>17</v>
      </c>
      <c r="C53" s="2" t="s">
        <v>293</v>
      </c>
      <c r="D53" s="2">
        <v>7219692</v>
      </c>
      <c r="E53" s="8" t="s">
        <v>53</v>
      </c>
      <c r="F53" s="10">
        <v>6459</v>
      </c>
      <c r="G53" s="10">
        <v>2518</v>
      </c>
      <c r="H53" s="10">
        <v>133</v>
      </c>
      <c r="I53" s="34">
        <f t="shared" ref="I53" si="3">F53+G53+H53</f>
        <v>9110</v>
      </c>
      <c r="J53" s="34" t="s">
        <v>216</v>
      </c>
      <c r="K53" s="35">
        <v>29</v>
      </c>
      <c r="L53" s="35">
        <v>71</v>
      </c>
      <c r="M53" s="34" t="s">
        <v>87</v>
      </c>
      <c r="N53" s="86" t="s">
        <v>582</v>
      </c>
      <c r="O53" s="86" t="s">
        <v>582</v>
      </c>
      <c r="P53" s="86" t="s">
        <v>582</v>
      </c>
      <c r="Q53" s="86" t="s">
        <v>582</v>
      </c>
      <c r="R53" s="86" t="s">
        <v>582</v>
      </c>
      <c r="S53" s="86" t="s">
        <v>582</v>
      </c>
      <c r="T53" s="39" t="s">
        <v>86</v>
      </c>
      <c r="U53" s="27"/>
      <c r="V53" s="27"/>
      <c r="W53" s="27"/>
      <c r="X53" s="27"/>
      <c r="Y53" s="27"/>
      <c r="Z53" s="27"/>
    </row>
    <row r="54" spans="1:26" ht="15" hidden="1" customHeight="1">
      <c r="A54" s="29" t="s">
        <v>4</v>
      </c>
      <c r="B54" s="29" t="s">
        <v>17</v>
      </c>
      <c r="C54" s="2" t="s">
        <v>293</v>
      </c>
      <c r="D54" s="2">
        <v>7219692</v>
      </c>
      <c r="E54" s="8" t="s">
        <v>53</v>
      </c>
      <c r="F54" s="10">
        <v>6459</v>
      </c>
      <c r="G54" s="10">
        <v>2518</v>
      </c>
      <c r="H54" s="10">
        <v>133</v>
      </c>
      <c r="I54" s="34">
        <f t="shared" ref="I54" si="4">F54+G54+H54</f>
        <v>9110</v>
      </c>
      <c r="J54" s="34" t="s">
        <v>217</v>
      </c>
      <c r="K54" s="35">
        <v>27</v>
      </c>
      <c r="L54" s="35">
        <v>73</v>
      </c>
      <c r="M54" s="34" t="s">
        <v>90</v>
      </c>
      <c r="N54" s="86" t="s">
        <v>582</v>
      </c>
      <c r="O54" s="86" t="s">
        <v>582</v>
      </c>
      <c r="P54" s="86" t="s">
        <v>582</v>
      </c>
      <c r="Q54" s="86" t="s">
        <v>582</v>
      </c>
      <c r="R54" s="86" t="s">
        <v>582</v>
      </c>
      <c r="S54" s="86" t="s">
        <v>582</v>
      </c>
      <c r="T54" s="39" t="s">
        <v>89</v>
      </c>
      <c r="U54" s="27"/>
      <c r="V54" s="27"/>
      <c r="W54" s="27"/>
      <c r="X54" s="27"/>
      <c r="Y54" s="27"/>
      <c r="Z54" s="27"/>
    </row>
    <row r="55" spans="1:26" ht="15" hidden="1" customHeight="1">
      <c r="A55" s="3" t="s">
        <v>4</v>
      </c>
      <c r="B55" s="3" t="s">
        <v>18</v>
      </c>
      <c r="C55" s="2" t="s">
        <v>293</v>
      </c>
      <c r="D55" s="2">
        <v>7219691</v>
      </c>
      <c r="E55" s="8" t="s">
        <v>53</v>
      </c>
      <c r="F55" s="10">
        <v>6459</v>
      </c>
      <c r="G55" s="10">
        <v>2657</v>
      </c>
      <c r="H55" s="10">
        <v>133</v>
      </c>
      <c r="I55" s="34">
        <f t="shared" si="0"/>
        <v>9249</v>
      </c>
      <c r="J55" s="40" t="s">
        <v>234</v>
      </c>
      <c r="K55" s="35">
        <v>30</v>
      </c>
      <c r="L55" s="35">
        <v>70</v>
      </c>
      <c r="M55" s="34">
        <v>10349.42</v>
      </c>
      <c r="N55" s="86">
        <f>VLOOKUP($N$3,'Descrizione DEI res'!$B$2:$L$152,6,FALSE)</f>
        <v>21</v>
      </c>
      <c r="O55" s="86">
        <f>VLOOKUP($N$3,'Descrizione DEI res'!$B$2:$L$152,7,FALSE)</f>
        <v>79</v>
      </c>
      <c r="P55" s="87">
        <f>VLOOKUP($N$3,'Descrizione DEI res'!$B$2:$L$152,8,FALSE)</f>
        <v>1943.89</v>
      </c>
      <c r="Q55" s="86">
        <f>IF($Q$3="NO VALVOLA 3V","NO VALVOLA 3V",VLOOKUP($Q$3,'Descrizione DEI res'!$B$2:$L$152,6,FALSE))</f>
        <v>4</v>
      </c>
      <c r="R55" s="86">
        <f>IF($Q$3="NO VALVOLA 3V","NO VALVOLA 3V",VLOOKUP($Q$3,'Descrizione DEI res'!$B$2:$L$152,7,FALSE))</f>
        <v>96</v>
      </c>
      <c r="S55" s="86">
        <f>IF($Q$3="NO VALVOLA 3V","NO VALVOLA 3V",VLOOKUP($Q$3,'Descrizione DEI res'!$B$2:$L$152,8,FALSE))</f>
        <v>288.69</v>
      </c>
      <c r="T55" s="39" t="s">
        <v>83</v>
      </c>
    </row>
    <row r="56" spans="1:26" ht="15" hidden="1" customHeight="1">
      <c r="A56" s="29" t="s">
        <v>4</v>
      </c>
      <c r="B56" s="29" t="s">
        <v>18</v>
      </c>
      <c r="C56" s="2" t="s">
        <v>293</v>
      </c>
      <c r="D56" s="2">
        <v>7219691</v>
      </c>
      <c r="E56" s="8" t="s">
        <v>53</v>
      </c>
      <c r="F56" s="10">
        <v>6459</v>
      </c>
      <c r="G56" s="10">
        <v>2657</v>
      </c>
      <c r="H56" s="10">
        <v>133</v>
      </c>
      <c r="I56" s="34">
        <f t="shared" ref="I56" si="5">F56+G56+H56</f>
        <v>9249</v>
      </c>
      <c r="J56" s="40" t="s">
        <v>235</v>
      </c>
      <c r="K56" s="35">
        <v>28</v>
      </c>
      <c r="L56" s="35">
        <v>72</v>
      </c>
      <c r="M56" s="34">
        <v>11029.6</v>
      </c>
      <c r="N56" s="86">
        <f>VLOOKUP($N$3,'Descrizione DEI res'!$B$2:$L$152,6,FALSE)</f>
        <v>21</v>
      </c>
      <c r="O56" s="86">
        <f>VLOOKUP($N$3,'Descrizione DEI res'!$B$2:$L$152,7,FALSE)</f>
        <v>79</v>
      </c>
      <c r="P56" s="87">
        <f>VLOOKUP($N$3,'Descrizione DEI res'!$B$2:$L$152,8,FALSE)</f>
        <v>1943.89</v>
      </c>
      <c r="Q56" s="86">
        <f>IF($Q$3="NO VALVOLA 3V","NO VALVOLA 3V",VLOOKUP($Q$3,'Descrizione DEI res'!$B$2:$L$152,6,FALSE))</f>
        <v>4</v>
      </c>
      <c r="R56" s="86">
        <f>IF($Q$3="NO VALVOLA 3V","NO VALVOLA 3V",VLOOKUP($Q$3,'Descrizione DEI res'!$B$2:$L$152,7,FALSE))</f>
        <v>96</v>
      </c>
      <c r="S56" s="86">
        <f>IF($Q$3="NO VALVOLA 3V","NO VALVOLA 3V",VLOOKUP($Q$3,'Descrizione DEI res'!$B$2:$L$152,8,FALSE))</f>
        <v>288.69</v>
      </c>
      <c r="T56" s="39" t="s">
        <v>86</v>
      </c>
    </row>
    <row r="57" spans="1:26" ht="15" hidden="1" customHeight="1">
      <c r="A57" s="29" t="s">
        <v>4</v>
      </c>
      <c r="B57" s="29" t="s">
        <v>18</v>
      </c>
      <c r="C57" s="2" t="s">
        <v>293</v>
      </c>
      <c r="D57" s="2">
        <v>7219691</v>
      </c>
      <c r="E57" s="8" t="s">
        <v>53</v>
      </c>
      <c r="F57" s="10">
        <v>6459</v>
      </c>
      <c r="G57" s="10">
        <v>2657</v>
      </c>
      <c r="H57" s="10">
        <v>133</v>
      </c>
      <c r="I57" s="34">
        <f t="shared" ref="I57" si="6">F57+G57+H57</f>
        <v>9249</v>
      </c>
      <c r="J57" s="40" t="s">
        <v>236</v>
      </c>
      <c r="K57" s="35">
        <v>26</v>
      </c>
      <c r="L57" s="35">
        <v>74</v>
      </c>
      <c r="M57" s="34">
        <v>12025.09</v>
      </c>
      <c r="N57" s="86">
        <f>VLOOKUP($N$3,'Descrizione DEI res'!$B$2:$L$152,6,FALSE)</f>
        <v>21</v>
      </c>
      <c r="O57" s="86">
        <f>VLOOKUP($N$3,'Descrizione DEI res'!$B$2:$L$152,7,FALSE)</f>
        <v>79</v>
      </c>
      <c r="P57" s="87">
        <f>VLOOKUP($N$3,'Descrizione DEI res'!$B$2:$L$152,8,FALSE)</f>
        <v>1943.89</v>
      </c>
      <c r="Q57" s="86">
        <f>IF($Q$3="NO VALVOLA 3V","NO VALVOLA 3V",VLOOKUP($Q$3,'Descrizione DEI res'!$B$2:$L$152,6,FALSE))</f>
        <v>4</v>
      </c>
      <c r="R57" s="86">
        <f>IF($Q$3="NO VALVOLA 3V","NO VALVOLA 3V",VLOOKUP($Q$3,'Descrizione DEI res'!$B$2:$L$152,7,FALSE))</f>
        <v>96</v>
      </c>
      <c r="S57" s="86">
        <f>IF($Q$3="NO VALVOLA 3V","NO VALVOLA 3V",VLOOKUP($Q$3,'Descrizione DEI res'!$B$2:$L$152,8,FALSE))</f>
        <v>288.69</v>
      </c>
      <c r="T57" s="39" t="s">
        <v>89</v>
      </c>
    </row>
    <row r="58" spans="1:26" ht="15" hidden="1" customHeight="1">
      <c r="A58" s="3" t="s">
        <v>4</v>
      </c>
      <c r="B58" s="3" t="s">
        <v>19</v>
      </c>
      <c r="C58" s="2" t="s">
        <v>293</v>
      </c>
      <c r="D58" s="2">
        <v>7219690</v>
      </c>
      <c r="E58" s="8" t="s">
        <v>53</v>
      </c>
      <c r="F58" s="10">
        <v>6459</v>
      </c>
      <c r="G58" s="10">
        <v>2508</v>
      </c>
      <c r="H58" s="10">
        <v>133</v>
      </c>
      <c r="I58" s="34">
        <f t="shared" si="0"/>
        <v>9100</v>
      </c>
      <c r="J58" s="40" t="s">
        <v>229</v>
      </c>
      <c r="K58" s="35">
        <v>31</v>
      </c>
      <c r="L58" s="35">
        <v>69</v>
      </c>
      <c r="M58" s="34">
        <v>9989.06</v>
      </c>
      <c r="N58" s="86">
        <f>VLOOKUP($N$3,'Descrizione DEI res'!$B$2:$L$152,6,FALSE)</f>
        <v>21</v>
      </c>
      <c r="O58" s="86">
        <f>VLOOKUP($N$3,'Descrizione DEI res'!$B$2:$L$152,7,FALSE)</f>
        <v>79</v>
      </c>
      <c r="P58" s="87">
        <f>VLOOKUP($N$3,'Descrizione DEI res'!$B$2:$L$152,8,FALSE)</f>
        <v>1943.89</v>
      </c>
      <c r="Q58" s="86">
        <f>IF($Q$3="NO VALVOLA 3V","NO VALVOLA 3V",VLOOKUP($Q$3,'Descrizione DEI res'!$B$2:$L$152,6,FALSE))</f>
        <v>4</v>
      </c>
      <c r="R58" s="86">
        <f>IF($Q$3="NO VALVOLA 3V","NO VALVOLA 3V",VLOOKUP($Q$3,'Descrizione DEI res'!$B$2:$L$152,7,FALSE))</f>
        <v>96</v>
      </c>
      <c r="S58" s="86">
        <f>IF($Q$3="NO VALVOLA 3V","NO VALVOLA 3V",VLOOKUP($Q$3,'Descrizione DEI res'!$B$2:$L$152,8,FALSE))</f>
        <v>288.69</v>
      </c>
      <c r="T58" s="39" t="s">
        <v>83</v>
      </c>
    </row>
    <row r="59" spans="1:26" ht="15" hidden="1" customHeight="1">
      <c r="A59" s="29" t="s">
        <v>4</v>
      </c>
      <c r="B59" s="29" t="s">
        <v>19</v>
      </c>
      <c r="C59" s="2" t="s">
        <v>293</v>
      </c>
      <c r="D59" s="2">
        <v>7219690</v>
      </c>
      <c r="E59" s="8" t="s">
        <v>53</v>
      </c>
      <c r="F59" s="10">
        <v>6459</v>
      </c>
      <c r="G59" s="10">
        <v>2508</v>
      </c>
      <c r="H59" s="10">
        <v>133</v>
      </c>
      <c r="I59" s="34">
        <f t="shared" ref="I59" si="7">F59+G59+H59</f>
        <v>9100</v>
      </c>
      <c r="J59" s="40" t="s">
        <v>230</v>
      </c>
      <c r="K59" s="35">
        <v>29</v>
      </c>
      <c r="L59" s="35">
        <v>71</v>
      </c>
      <c r="M59" s="34">
        <v>10669.24</v>
      </c>
      <c r="N59" s="86">
        <f>VLOOKUP($N$3,'Descrizione DEI res'!$B$2:$L$152,6,FALSE)</f>
        <v>21</v>
      </c>
      <c r="O59" s="86">
        <f>VLOOKUP($N$3,'Descrizione DEI res'!$B$2:$L$152,7,FALSE)</f>
        <v>79</v>
      </c>
      <c r="P59" s="87">
        <f>VLOOKUP($N$3,'Descrizione DEI res'!$B$2:$L$152,8,FALSE)</f>
        <v>1943.89</v>
      </c>
      <c r="Q59" s="86">
        <f>IF($Q$3="NO VALVOLA 3V","NO VALVOLA 3V",VLOOKUP($Q$3,'Descrizione DEI res'!$B$2:$L$152,6,FALSE))</f>
        <v>4</v>
      </c>
      <c r="R59" s="86">
        <f>IF($Q$3="NO VALVOLA 3V","NO VALVOLA 3V",VLOOKUP($Q$3,'Descrizione DEI res'!$B$2:$L$152,7,FALSE))</f>
        <v>96</v>
      </c>
      <c r="S59" s="86">
        <f>IF($Q$3="NO VALVOLA 3V","NO VALVOLA 3V",VLOOKUP($Q$3,'Descrizione DEI res'!$B$2:$L$152,8,FALSE))</f>
        <v>288.69</v>
      </c>
      <c r="T59" s="39" t="s">
        <v>86</v>
      </c>
    </row>
    <row r="60" spans="1:26" ht="15" hidden="1" customHeight="1">
      <c r="A60" s="29" t="s">
        <v>4</v>
      </c>
      <c r="B60" s="29" t="s">
        <v>19</v>
      </c>
      <c r="C60" s="2" t="s">
        <v>293</v>
      </c>
      <c r="D60" s="2">
        <v>7219690</v>
      </c>
      <c r="E60" s="8" t="s">
        <v>53</v>
      </c>
      <c r="F60" s="10">
        <v>6459</v>
      </c>
      <c r="G60" s="10">
        <v>2508</v>
      </c>
      <c r="H60" s="10">
        <v>133</v>
      </c>
      <c r="I60" s="34">
        <f t="shared" ref="I60" si="8">F60+G60+H60</f>
        <v>9100</v>
      </c>
      <c r="J60" s="40" t="s">
        <v>231</v>
      </c>
      <c r="K60" s="35">
        <v>27</v>
      </c>
      <c r="L60" s="35">
        <v>73</v>
      </c>
      <c r="M60" s="34">
        <v>11664.73</v>
      </c>
      <c r="N60" s="86">
        <f>VLOOKUP($N$3,'Descrizione DEI res'!$B$2:$L$152,6,FALSE)</f>
        <v>21</v>
      </c>
      <c r="O60" s="86">
        <f>VLOOKUP($N$3,'Descrizione DEI res'!$B$2:$L$152,7,FALSE)</f>
        <v>79</v>
      </c>
      <c r="P60" s="87">
        <f>VLOOKUP($N$3,'Descrizione DEI res'!$B$2:$L$152,8,FALSE)</f>
        <v>1943.89</v>
      </c>
      <c r="Q60" s="86">
        <f>IF($Q$3="NO VALVOLA 3V","NO VALVOLA 3V",VLOOKUP($Q$3,'Descrizione DEI res'!$B$2:$L$152,6,FALSE))</f>
        <v>4</v>
      </c>
      <c r="R60" s="86">
        <f>IF($Q$3="NO VALVOLA 3V","NO VALVOLA 3V",VLOOKUP($Q$3,'Descrizione DEI res'!$B$2:$L$152,7,FALSE))</f>
        <v>96</v>
      </c>
      <c r="S60" s="86">
        <f>IF($Q$3="NO VALVOLA 3V","NO VALVOLA 3V",VLOOKUP($Q$3,'Descrizione DEI res'!$B$2:$L$152,8,FALSE))</f>
        <v>288.69</v>
      </c>
      <c r="T60" s="39" t="s">
        <v>89</v>
      </c>
    </row>
    <row r="61" spans="1:26" ht="15" hidden="1" customHeight="1">
      <c r="A61" s="3" t="s">
        <v>4</v>
      </c>
      <c r="B61" s="3" t="s">
        <v>21</v>
      </c>
      <c r="C61" s="2" t="s">
        <v>293</v>
      </c>
      <c r="D61" s="2">
        <v>7223487</v>
      </c>
      <c r="E61" s="8" t="s">
        <v>53</v>
      </c>
      <c r="F61" s="10">
        <v>6459</v>
      </c>
      <c r="G61" s="10">
        <v>2496</v>
      </c>
      <c r="H61" s="10">
        <v>133</v>
      </c>
      <c r="I61" s="34">
        <f t="shared" si="0"/>
        <v>9088</v>
      </c>
      <c r="J61" s="34" t="s">
        <v>224</v>
      </c>
      <c r="K61" s="35">
        <v>31</v>
      </c>
      <c r="L61" s="35">
        <v>69</v>
      </c>
      <c r="M61" s="34" t="s">
        <v>105</v>
      </c>
      <c r="N61" s="86" t="s">
        <v>582</v>
      </c>
      <c r="O61" s="86" t="s">
        <v>582</v>
      </c>
      <c r="P61" s="86" t="s">
        <v>582</v>
      </c>
      <c r="Q61" s="86" t="s">
        <v>582</v>
      </c>
      <c r="R61" s="86" t="s">
        <v>582</v>
      </c>
      <c r="S61" s="86" t="s">
        <v>582</v>
      </c>
      <c r="T61" s="39" t="s">
        <v>83</v>
      </c>
    </row>
    <row r="62" spans="1:26" ht="15" hidden="1" customHeight="1">
      <c r="A62" s="29" t="s">
        <v>4</v>
      </c>
      <c r="B62" s="29" t="s">
        <v>21</v>
      </c>
      <c r="C62" s="2" t="s">
        <v>293</v>
      </c>
      <c r="D62" s="2">
        <v>7223487</v>
      </c>
      <c r="E62" s="8" t="s">
        <v>53</v>
      </c>
      <c r="F62" s="10">
        <v>6459</v>
      </c>
      <c r="G62" s="10">
        <v>2496</v>
      </c>
      <c r="H62" s="10">
        <v>133</v>
      </c>
      <c r="I62" s="34">
        <f t="shared" ref="I62" si="9">F62+G62+H62</f>
        <v>9088</v>
      </c>
      <c r="J62" s="34" t="s">
        <v>225</v>
      </c>
      <c r="K62" s="35">
        <v>29</v>
      </c>
      <c r="L62" s="35">
        <v>71</v>
      </c>
      <c r="M62" s="34" t="s">
        <v>106</v>
      </c>
      <c r="N62" s="86" t="s">
        <v>582</v>
      </c>
      <c r="O62" s="86" t="s">
        <v>582</v>
      </c>
      <c r="P62" s="86" t="s">
        <v>582</v>
      </c>
      <c r="Q62" s="86" t="s">
        <v>582</v>
      </c>
      <c r="R62" s="86" t="s">
        <v>582</v>
      </c>
      <c r="S62" s="86" t="s">
        <v>582</v>
      </c>
      <c r="T62" s="39" t="s">
        <v>86</v>
      </c>
    </row>
    <row r="63" spans="1:26" ht="15" hidden="1" customHeight="1">
      <c r="A63" s="29" t="s">
        <v>4</v>
      </c>
      <c r="B63" s="29" t="s">
        <v>21</v>
      </c>
      <c r="C63" s="2" t="s">
        <v>293</v>
      </c>
      <c r="D63" s="2">
        <v>7223487</v>
      </c>
      <c r="E63" s="8" t="s">
        <v>53</v>
      </c>
      <c r="F63" s="10">
        <v>6459</v>
      </c>
      <c r="G63" s="10">
        <v>2496</v>
      </c>
      <c r="H63" s="10">
        <v>133</v>
      </c>
      <c r="I63" s="34">
        <f t="shared" ref="I63" si="10">F63+G63+H63</f>
        <v>9088</v>
      </c>
      <c r="J63" s="34" t="s">
        <v>226</v>
      </c>
      <c r="K63" s="35">
        <v>26</v>
      </c>
      <c r="L63" s="35">
        <v>74</v>
      </c>
      <c r="M63" s="34" t="s">
        <v>107</v>
      </c>
      <c r="N63" s="86" t="s">
        <v>582</v>
      </c>
      <c r="O63" s="86" t="s">
        <v>582</v>
      </c>
      <c r="P63" s="86" t="s">
        <v>582</v>
      </c>
      <c r="Q63" s="86" t="s">
        <v>582</v>
      </c>
      <c r="R63" s="86" t="s">
        <v>582</v>
      </c>
      <c r="S63" s="86" t="s">
        <v>582</v>
      </c>
      <c r="T63" s="39" t="s">
        <v>89</v>
      </c>
    </row>
    <row r="64" spans="1:26" ht="14.4" hidden="1">
      <c r="A64" s="3" t="s">
        <v>4</v>
      </c>
      <c r="B64" s="3" t="s">
        <v>22</v>
      </c>
      <c r="C64" s="2" t="s">
        <v>293</v>
      </c>
      <c r="D64" s="2">
        <v>7223283</v>
      </c>
      <c r="E64" s="8" t="s">
        <v>53</v>
      </c>
      <c r="F64" s="10">
        <v>6459</v>
      </c>
      <c r="G64" s="10">
        <v>2168</v>
      </c>
      <c r="H64" s="10">
        <v>133</v>
      </c>
      <c r="I64" s="34">
        <f t="shared" si="0"/>
        <v>8760</v>
      </c>
      <c r="J64" s="34" t="s">
        <v>214</v>
      </c>
      <c r="K64" s="35">
        <v>32</v>
      </c>
      <c r="L64" s="35">
        <v>68</v>
      </c>
      <c r="M64" s="34" t="s">
        <v>84</v>
      </c>
      <c r="N64" s="86" t="s">
        <v>582</v>
      </c>
      <c r="O64" s="86" t="s">
        <v>582</v>
      </c>
      <c r="P64" s="86" t="s">
        <v>582</v>
      </c>
      <c r="Q64" s="86" t="s">
        <v>582</v>
      </c>
      <c r="R64" s="86" t="s">
        <v>582</v>
      </c>
      <c r="S64" s="86" t="s">
        <v>582</v>
      </c>
      <c r="T64" s="39" t="s">
        <v>83</v>
      </c>
    </row>
    <row r="65" spans="1:20" ht="14.4" hidden="1">
      <c r="A65" s="29" t="s">
        <v>4</v>
      </c>
      <c r="B65" s="29" t="s">
        <v>22</v>
      </c>
      <c r="C65" s="2" t="s">
        <v>293</v>
      </c>
      <c r="D65" s="2">
        <v>7223283</v>
      </c>
      <c r="E65" s="8" t="s">
        <v>53</v>
      </c>
      <c r="F65" s="10">
        <v>6459</v>
      </c>
      <c r="G65" s="10">
        <v>2168</v>
      </c>
      <c r="H65" s="10">
        <v>133</v>
      </c>
      <c r="I65" s="34">
        <f t="shared" ref="I65" si="11">F65+G65+H65</f>
        <v>8760</v>
      </c>
      <c r="J65" s="34" t="s">
        <v>216</v>
      </c>
      <c r="K65" s="35">
        <v>29</v>
      </c>
      <c r="L65" s="35">
        <v>71</v>
      </c>
      <c r="M65" s="34" t="s">
        <v>87</v>
      </c>
      <c r="N65" s="86" t="s">
        <v>582</v>
      </c>
      <c r="O65" s="86" t="s">
        <v>582</v>
      </c>
      <c r="P65" s="86" t="s">
        <v>582</v>
      </c>
      <c r="Q65" s="86" t="s">
        <v>582</v>
      </c>
      <c r="R65" s="86" t="s">
        <v>582</v>
      </c>
      <c r="S65" s="86" t="s">
        <v>582</v>
      </c>
      <c r="T65" s="39" t="s">
        <v>86</v>
      </c>
    </row>
    <row r="66" spans="1:20" ht="14.4" hidden="1">
      <c r="A66" s="29" t="s">
        <v>4</v>
      </c>
      <c r="B66" s="29" t="s">
        <v>22</v>
      </c>
      <c r="C66" s="2" t="s">
        <v>293</v>
      </c>
      <c r="D66" s="2">
        <v>7223283</v>
      </c>
      <c r="E66" s="8" t="s">
        <v>53</v>
      </c>
      <c r="F66" s="10">
        <v>6459</v>
      </c>
      <c r="G66" s="10">
        <v>2168</v>
      </c>
      <c r="H66" s="10">
        <v>133</v>
      </c>
      <c r="I66" s="34">
        <f t="shared" ref="I66" si="12">F66+G66+H66</f>
        <v>8760</v>
      </c>
      <c r="J66" s="34" t="s">
        <v>217</v>
      </c>
      <c r="K66" s="35">
        <v>27</v>
      </c>
      <c r="L66" s="35">
        <v>73</v>
      </c>
      <c r="M66" s="34" t="s">
        <v>90</v>
      </c>
      <c r="N66" s="86" t="s">
        <v>582</v>
      </c>
      <c r="O66" s="86" t="s">
        <v>582</v>
      </c>
      <c r="P66" s="86" t="s">
        <v>582</v>
      </c>
      <c r="Q66" s="86" t="s">
        <v>582</v>
      </c>
      <c r="R66" s="86" t="s">
        <v>582</v>
      </c>
      <c r="S66" s="86" t="s">
        <v>582</v>
      </c>
      <c r="T66" s="39" t="s">
        <v>89</v>
      </c>
    </row>
    <row r="67" spans="1:20" ht="15" hidden="1" customHeight="1">
      <c r="A67" s="3" t="s">
        <v>4</v>
      </c>
      <c r="B67" s="3" t="s">
        <v>23</v>
      </c>
      <c r="C67" s="2" t="s">
        <v>293</v>
      </c>
      <c r="D67" s="2" t="s">
        <v>273</v>
      </c>
      <c r="E67" s="8" t="s">
        <v>53</v>
      </c>
      <c r="F67" s="10">
        <v>6459</v>
      </c>
      <c r="G67" s="10">
        <v>2155</v>
      </c>
      <c r="H67" s="10">
        <v>133</v>
      </c>
      <c r="I67" s="34">
        <f t="shared" si="0"/>
        <v>8747</v>
      </c>
      <c r="J67" s="34" t="s">
        <v>224</v>
      </c>
      <c r="K67" s="35">
        <v>31</v>
      </c>
      <c r="L67" s="35">
        <v>69</v>
      </c>
      <c r="M67" s="34" t="s">
        <v>105</v>
      </c>
      <c r="N67" s="86" t="s">
        <v>582</v>
      </c>
      <c r="O67" s="86" t="s">
        <v>582</v>
      </c>
      <c r="P67" s="86" t="s">
        <v>582</v>
      </c>
      <c r="Q67" s="86" t="s">
        <v>582</v>
      </c>
      <c r="R67" s="86" t="s">
        <v>582</v>
      </c>
      <c r="S67" s="86" t="s">
        <v>582</v>
      </c>
      <c r="T67" s="39" t="s">
        <v>83</v>
      </c>
    </row>
    <row r="68" spans="1:20" ht="15" hidden="1" customHeight="1">
      <c r="A68" s="29" t="s">
        <v>4</v>
      </c>
      <c r="B68" s="29" t="s">
        <v>23</v>
      </c>
      <c r="C68" s="2" t="s">
        <v>293</v>
      </c>
      <c r="D68" s="2" t="s">
        <v>273</v>
      </c>
      <c r="E68" s="8" t="s">
        <v>53</v>
      </c>
      <c r="F68" s="10">
        <v>6459</v>
      </c>
      <c r="G68" s="10">
        <v>2155</v>
      </c>
      <c r="H68" s="10">
        <v>133</v>
      </c>
      <c r="I68" s="34">
        <f t="shared" ref="I68" si="13">F68+G68+H68</f>
        <v>8747</v>
      </c>
      <c r="J68" s="34" t="s">
        <v>225</v>
      </c>
      <c r="K68" s="35">
        <v>29</v>
      </c>
      <c r="L68" s="35">
        <v>71</v>
      </c>
      <c r="M68" s="34" t="s">
        <v>106</v>
      </c>
      <c r="N68" s="86" t="s">
        <v>582</v>
      </c>
      <c r="O68" s="86" t="s">
        <v>582</v>
      </c>
      <c r="P68" s="86" t="s">
        <v>582</v>
      </c>
      <c r="Q68" s="86" t="s">
        <v>582</v>
      </c>
      <c r="R68" s="86" t="s">
        <v>582</v>
      </c>
      <c r="S68" s="86" t="s">
        <v>582</v>
      </c>
      <c r="T68" s="39" t="s">
        <v>86</v>
      </c>
    </row>
    <row r="69" spans="1:20" ht="15" hidden="1" customHeight="1">
      <c r="A69" s="29" t="s">
        <v>4</v>
      </c>
      <c r="B69" s="29" t="s">
        <v>23</v>
      </c>
      <c r="C69" s="2" t="s">
        <v>293</v>
      </c>
      <c r="D69" s="2" t="s">
        <v>273</v>
      </c>
      <c r="E69" s="8" t="s">
        <v>53</v>
      </c>
      <c r="F69" s="10">
        <v>6459</v>
      </c>
      <c r="G69" s="10">
        <v>2155</v>
      </c>
      <c r="H69" s="10">
        <v>133</v>
      </c>
      <c r="I69" s="34">
        <f t="shared" ref="I69" si="14">F69+G69+H69</f>
        <v>8747</v>
      </c>
      <c r="J69" s="34" t="s">
        <v>226</v>
      </c>
      <c r="K69" s="35">
        <v>26</v>
      </c>
      <c r="L69" s="35">
        <v>74</v>
      </c>
      <c r="M69" s="34" t="s">
        <v>107</v>
      </c>
      <c r="N69" s="86" t="s">
        <v>582</v>
      </c>
      <c r="O69" s="86" t="s">
        <v>582</v>
      </c>
      <c r="P69" s="86" t="s">
        <v>582</v>
      </c>
      <c r="Q69" s="86" t="s">
        <v>582</v>
      </c>
      <c r="R69" s="86" t="s">
        <v>582</v>
      </c>
      <c r="S69" s="86" t="s">
        <v>582</v>
      </c>
      <c r="T69" s="39" t="s">
        <v>89</v>
      </c>
    </row>
    <row r="70" spans="1:20" ht="15" hidden="1" customHeight="1">
      <c r="A70" s="3" t="s">
        <v>4</v>
      </c>
      <c r="B70" s="3" t="s">
        <v>24</v>
      </c>
      <c r="C70" s="2" t="s">
        <v>293</v>
      </c>
      <c r="D70" s="2" t="s">
        <v>274</v>
      </c>
      <c r="E70" s="8" t="s">
        <v>53</v>
      </c>
      <c r="F70" s="10">
        <v>6459</v>
      </c>
      <c r="G70" s="10">
        <v>2052</v>
      </c>
      <c r="H70" s="10">
        <v>133</v>
      </c>
      <c r="I70" s="34">
        <f t="shared" si="0"/>
        <v>8644</v>
      </c>
      <c r="J70" s="34" t="s">
        <v>219</v>
      </c>
      <c r="K70" s="35">
        <v>31</v>
      </c>
      <c r="L70" s="35">
        <v>69</v>
      </c>
      <c r="M70" s="34" t="s">
        <v>96</v>
      </c>
      <c r="N70" s="86" t="s">
        <v>582</v>
      </c>
      <c r="O70" s="86" t="s">
        <v>582</v>
      </c>
      <c r="P70" s="86" t="s">
        <v>582</v>
      </c>
      <c r="Q70" s="86" t="s">
        <v>582</v>
      </c>
      <c r="R70" s="86" t="s">
        <v>582</v>
      </c>
      <c r="S70" s="86" t="s">
        <v>582</v>
      </c>
      <c r="T70" s="39" t="s">
        <v>83</v>
      </c>
    </row>
    <row r="71" spans="1:20" ht="15" hidden="1" customHeight="1">
      <c r="A71" s="29" t="s">
        <v>4</v>
      </c>
      <c r="B71" s="29" t="s">
        <v>24</v>
      </c>
      <c r="C71" s="2" t="s">
        <v>293</v>
      </c>
      <c r="D71" s="2" t="s">
        <v>274</v>
      </c>
      <c r="E71" s="8" t="s">
        <v>53</v>
      </c>
      <c r="F71" s="10">
        <v>6459</v>
      </c>
      <c r="G71" s="10">
        <v>2052</v>
      </c>
      <c r="H71" s="10">
        <v>133</v>
      </c>
      <c r="I71" s="34">
        <f t="shared" ref="I71" si="15">F71+G71+H71</f>
        <v>8644</v>
      </c>
      <c r="J71" s="34" t="s">
        <v>220</v>
      </c>
      <c r="K71" s="35">
        <v>29</v>
      </c>
      <c r="L71" s="35">
        <v>71</v>
      </c>
      <c r="M71" s="34" t="s">
        <v>97</v>
      </c>
      <c r="N71" s="86" t="s">
        <v>582</v>
      </c>
      <c r="O71" s="86" t="s">
        <v>582</v>
      </c>
      <c r="P71" s="86" t="s">
        <v>582</v>
      </c>
      <c r="Q71" s="86" t="s">
        <v>582</v>
      </c>
      <c r="R71" s="86" t="s">
        <v>582</v>
      </c>
      <c r="S71" s="86" t="s">
        <v>582</v>
      </c>
      <c r="T71" s="39" t="s">
        <v>86</v>
      </c>
    </row>
    <row r="72" spans="1:20" ht="15" hidden="1" customHeight="1">
      <c r="A72" s="29" t="s">
        <v>4</v>
      </c>
      <c r="B72" s="29" t="s">
        <v>24</v>
      </c>
      <c r="C72" s="2" t="s">
        <v>293</v>
      </c>
      <c r="D72" s="2" t="s">
        <v>274</v>
      </c>
      <c r="E72" s="8" t="s">
        <v>53</v>
      </c>
      <c r="F72" s="10">
        <v>6459</v>
      </c>
      <c r="G72" s="10">
        <v>2052</v>
      </c>
      <c r="H72" s="10">
        <v>133</v>
      </c>
      <c r="I72" s="34">
        <f t="shared" ref="I72" si="16">F72+G72+H72</f>
        <v>8644</v>
      </c>
      <c r="J72" s="34" t="s">
        <v>221</v>
      </c>
      <c r="K72" s="35">
        <v>27</v>
      </c>
      <c r="L72" s="35">
        <v>73</v>
      </c>
      <c r="M72" s="34" t="s">
        <v>98</v>
      </c>
      <c r="N72" s="86" t="s">
        <v>582</v>
      </c>
      <c r="O72" s="86" t="s">
        <v>582</v>
      </c>
      <c r="P72" s="86" t="s">
        <v>582</v>
      </c>
      <c r="Q72" s="86" t="s">
        <v>582</v>
      </c>
      <c r="R72" s="86" t="s">
        <v>582</v>
      </c>
      <c r="S72" s="86" t="s">
        <v>582</v>
      </c>
      <c r="T72" s="39" t="s">
        <v>89</v>
      </c>
    </row>
    <row r="73" spans="1:20" ht="15" hidden="1" customHeight="1">
      <c r="A73" s="3" t="s">
        <v>4</v>
      </c>
      <c r="B73" s="3" t="s">
        <v>25</v>
      </c>
      <c r="C73" s="2" t="s">
        <v>293</v>
      </c>
      <c r="D73" s="2" t="s">
        <v>275</v>
      </c>
      <c r="E73" s="8" t="s">
        <v>53</v>
      </c>
      <c r="F73" s="10">
        <v>6459</v>
      </c>
      <c r="G73" s="10">
        <v>1888</v>
      </c>
      <c r="H73" s="10">
        <v>133</v>
      </c>
      <c r="I73" s="34">
        <f t="shared" si="0"/>
        <v>8480</v>
      </c>
      <c r="J73" s="34" t="s">
        <v>214</v>
      </c>
      <c r="K73" s="35">
        <v>32</v>
      </c>
      <c r="L73" s="35">
        <v>68</v>
      </c>
      <c r="M73" s="34" t="s">
        <v>84</v>
      </c>
      <c r="N73" s="86" t="s">
        <v>582</v>
      </c>
      <c r="O73" s="86" t="s">
        <v>582</v>
      </c>
      <c r="P73" s="86" t="s">
        <v>582</v>
      </c>
      <c r="Q73" s="86" t="s">
        <v>582</v>
      </c>
      <c r="R73" s="86" t="s">
        <v>582</v>
      </c>
      <c r="S73" s="86" t="s">
        <v>582</v>
      </c>
      <c r="T73" s="39" t="s">
        <v>83</v>
      </c>
    </row>
    <row r="74" spans="1:20" ht="15" hidden="1" customHeight="1">
      <c r="A74" s="29" t="s">
        <v>4</v>
      </c>
      <c r="B74" s="29" t="s">
        <v>25</v>
      </c>
      <c r="C74" s="2" t="s">
        <v>293</v>
      </c>
      <c r="D74" s="2" t="s">
        <v>275</v>
      </c>
      <c r="E74" s="8" t="s">
        <v>53</v>
      </c>
      <c r="F74" s="10">
        <v>6459</v>
      </c>
      <c r="G74" s="10">
        <v>1888</v>
      </c>
      <c r="H74" s="10">
        <v>133</v>
      </c>
      <c r="I74" s="34">
        <f t="shared" ref="I74" si="17">F74+G74+H74</f>
        <v>8480</v>
      </c>
      <c r="J74" s="34" t="s">
        <v>216</v>
      </c>
      <c r="K74" s="35">
        <v>29</v>
      </c>
      <c r="L74" s="35">
        <v>71</v>
      </c>
      <c r="M74" s="34" t="s">
        <v>87</v>
      </c>
      <c r="N74" s="86" t="s">
        <v>582</v>
      </c>
      <c r="O74" s="86" t="s">
        <v>582</v>
      </c>
      <c r="P74" s="86" t="s">
        <v>582</v>
      </c>
      <c r="Q74" s="86" t="s">
        <v>582</v>
      </c>
      <c r="R74" s="86" t="s">
        <v>582</v>
      </c>
      <c r="S74" s="86" t="s">
        <v>582</v>
      </c>
      <c r="T74" s="39" t="s">
        <v>86</v>
      </c>
    </row>
    <row r="75" spans="1:20" ht="15" hidden="1" customHeight="1">
      <c r="A75" s="29" t="s">
        <v>4</v>
      </c>
      <c r="B75" s="29" t="s">
        <v>25</v>
      </c>
      <c r="C75" s="2" t="s">
        <v>293</v>
      </c>
      <c r="D75" s="2" t="s">
        <v>275</v>
      </c>
      <c r="E75" s="8" t="s">
        <v>53</v>
      </c>
      <c r="F75" s="10">
        <v>6459</v>
      </c>
      <c r="G75" s="10">
        <v>1888</v>
      </c>
      <c r="H75" s="10">
        <v>133</v>
      </c>
      <c r="I75" s="34">
        <f t="shared" ref="I75" si="18">F75+G75+H75</f>
        <v>8480</v>
      </c>
      <c r="J75" s="34" t="s">
        <v>217</v>
      </c>
      <c r="K75" s="35">
        <v>27</v>
      </c>
      <c r="L75" s="35">
        <v>73</v>
      </c>
      <c r="M75" s="34" t="s">
        <v>90</v>
      </c>
      <c r="N75" s="86" t="s">
        <v>582</v>
      </c>
      <c r="O75" s="86" t="s">
        <v>582</v>
      </c>
      <c r="P75" s="86" t="s">
        <v>582</v>
      </c>
      <c r="Q75" s="86" t="s">
        <v>582</v>
      </c>
      <c r="R75" s="86" t="s">
        <v>582</v>
      </c>
      <c r="S75" s="86" t="s">
        <v>582</v>
      </c>
      <c r="T75" s="39" t="s">
        <v>89</v>
      </c>
    </row>
    <row r="76" spans="1:20" ht="15" hidden="1" customHeight="1">
      <c r="A76" s="3" t="s">
        <v>4</v>
      </c>
      <c r="B76" s="3" t="s">
        <v>26</v>
      </c>
      <c r="C76" s="2" t="s">
        <v>293</v>
      </c>
      <c r="D76" s="2" t="s">
        <v>276</v>
      </c>
      <c r="E76" s="8" t="s">
        <v>53</v>
      </c>
      <c r="F76" s="10">
        <v>6459</v>
      </c>
      <c r="G76" s="10">
        <v>2035</v>
      </c>
      <c r="H76" s="10">
        <v>133</v>
      </c>
      <c r="I76" s="34">
        <f t="shared" si="0"/>
        <v>8627</v>
      </c>
      <c r="J76" s="40" t="s">
        <v>229</v>
      </c>
      <c r="K76" s="35">
        <v>31</v>
      </c>
      <c r="L76" s="35">
        <v>69</v>
      </c>
      <c r="M76" s="34">
        <v>9989.06</v>
      </c>
      <c r="N76" s="86">
        <f>VLOOKUP($N$3,'Descrizione DEI res'!$B$2:$L$152,6,FALSE)</f>
        <v>21</v>
      </c>
      <c r="O76" s="86">
        <f>VLOOKUP($N$3,'Descrizione DEI res'!$B$2:$L$152,7,FALSE)</f>
        <v>79</v>
      </c>
      <c r="P76" s="87">
        <f>VLOOKUP($N$3,'Descrizione DEI res'!$B$2:$L$152,8,FALSE)</f>
        <v>1943.89</v>
      </c>
      <c r="Q76" s="86">
        <f>IF($Q$3="NO VALVOLA 3V","NO VALVOLA 3V",VLOOKUP($Q$3,'Descrizione DEI res'!$B$2:$L$152,6,FALSE))</f>
        <v>4</v>
      </c>
      <c r="R76" s="86">
        <f>IF($Q$3="NO VALVOLA 3V","NO VALVOLA 3V",VLOOKUP($Q$3,'Descrizione DEI res'!$B$2:$L$152,7,FALSE))</f>
        <v>96</v>
      </c>
      <c r="S76" s="86">
        <f>IF($Q$3="NO VALVOLA 3V","NO VALVOLA 3V",VLOOKUP($Q$3,'Descrizione DEI res'!$B$2:$L$152,8,FALSE))</f>
        <v>288.69</v>
      </c>
      <c r="T76" s="39" t="s">
        <v>83</v>
      </c>
    </row>
    <row r="77" spans="1:20" ht="15" hidden="1" customHeight="1">
      <c r="A77" s="29" t="s">
        <v>4</v>
      </c>
      <c r="B77" s="29" t="s">
        <v>26</v>
      </c>
      <c r="C77" s="2" t="s">
        <v>293</v>
      </c>
      <c r="D77" s="2" t="s">
        <v>276</v>
      </c>
      <c r="E77" s="8" t="s">
        <v>53</v>
      </c>
      <c r="F77" s="10">
        <v>6459</v>
      </c>
      <c r="G77" s="10">
        <v>2035</v>
      </c>
      <c r="H77" s="10">
        <v>133</v>
      </c>
      <c r="I77" s="34">
        <f t="shared" ref="I77" si="19">F77+G77+H77</f>
        <v>8627</v>
      </c>
      <c r="J77" s="40" t="s">
        <v>230</v>
      </c>
      <c r="K77" s="35">
        <v>29</v>
      </c>
      <c r="L77" s="35">
        <v>71</v>
      </c>
      <c r="M77" s="34">
        <v>10669.24</v>
      </c>
      <c r="N77" s="86">
        <f>VLOOKUP($N$3,'Descrizione DEI res'!$B$2:$L$152,6,FALSE)</f>
        <v>21</v>
      </c>
      <c r="O77" s="86">
        <f>VLOOKUP($N$3,'Descrizione DEI res'!$B$2:$L$152,7,FALSE)</f>
        <v>79</v>
      </c>
      <c r="P77" s="87">
        <f>VLOOKUP($N$3,'Descrizione DEI res'!$B$2:$L$152,8,FALSE)</f>
        <v>1943.89</v>
      </c>
      <c r="Q77" s="86">
        <f>IF($Q$3="NO VALVOLA 3V","NO VALVOLA 3V",VLOOKUP($Q$3,'Descrizione DEI res'!$B$2:$L$152,6,FALSE))</f>
        <v>4</v>
      </c>
      <c r="R77" s="86">
        <f>IF($Q$3="NO VALVOLA 3V","NO VALVOLA 3V",VLOOKUP($Q$3,'Descrizione DEI res'!$B$2:$L$152,7,FALSE))</f>
        <v>96</v>
      </c>
      <c r="S77" s="86">
        <f>IF($Q$3="NO VALVOLA 3V","NO VALVOLA 3V",VLOOKUP($Q$3,'Descrizione DEI res'!$B$2:$L$152,8,FALSE))</f>
        <v>288.69</v>
      </c>
      <c r="T77" s="39" t="s">
        <v>86</v>
      </c>
    </row>
    <row r="78" spans="1:20" ht="15" hidden="1" customHeight="1">
      <c r="A78" s="29" t="s">
        <v>4</v>
      </c>
      <c r="B78" s="29" t="s">
        <v>26</v>
      </c>
      <c r="C78" s="2" t="s">
        <v>293</v>
      </c>
      <c r="D78" s="2" t="s">
        <v>276</v>
      </c>
      <c r="E78" s="8" t="s">
        <v>53</v>
      </c>
      <c r="F78" s="10">
        <v>6459</v>
      </c>
      <c r="G78" s="10">
        <v>2035</v>
      </c>
      <c r="H78" s="10">
        <v>133</v>
      </c>
      <c r="I78" s="34">
        <f t="shared" ref="I78" si="20">F78+G78+H78</f>
        <v>8627</v>
      </c>
      <c r="J78" s="40" t="s">
        <v>231</v>
      </c>
      <c r="K78" s="35">
        <v>27</v>
      </c>
      <c r="L78" s="35">
        <v>73</v>
      </c>
      <c r="M78" s="34">
        <v>11664.73</v>
      </c>
      <c r="N78" s="86">
        <f>VLOOKUP($N$3,'Descrizione DEI res'!$B$2:$L$152,6,FALSE)</f>
        <v>21</v>
      </c>
      <c r="O78" s="86">
        <f>VLOOKUP($N$3,'Descrizione DEI res'!$B$2:$L$152,7,FALSE)</f>
        <v>79</v>
      </c>
      <c r="P78" s="87">
        <f>VLOOKUP($N$3,'Descrizione DEI res'!$B$2:$L$152,8,FALSE)</f>
        <v>1943.89</v>
      </c>
      <c r="Q78" s="86">
        <f>IF($Q$3="NO VALVOLA 3V","NO VALVOLA 3V",VLOOKUP($Q$3,'Descrizione DEI res'!$B$2:$L$152,6,FALSE))</f>
        <v>4</v>
      </c>
      <c r="R78" s="86">
        <f>IF($Q$3="NO VALVOLA 3V","NO VALVOLA 3V",VLOOKUP($Q$3,'Descrizione DEI res'!$B$2:$L$152,7,FALSE))</f>
        <v>96</v>
      </c>
      <c r="S78" s="86">
        <f>IF($Q$3="NO VALVOLA 3V","NO VALVOLA 3V",VLOOKUP($Q$3,'Descrizione DEI res'!$B$2:$L$152,8,FALSE))</f>
        <v>288.69</v>
      </c>
      <c r="T78" s="39" t="s">
        <v>89</v>
      </c>
    </row>
    <row r="79" spans="1:20" ht="15" hidden="1" customHeight="1">
      <c r="A79" s="3" t="s">
        <v>4</v>
      </c>
      <c r="B79" s="3" t="s">
        <v>27</v>
      </c>
      <c r="C79" s="2" t="s">
        <v>293</v>
      </c>
      <c r="D79" s="2" t="s">
        <v>277</v>
      </c>
      <c r="E79" s="8" t="s">
        <v>53</v>
      </c>
      <c r="F79" s="10">
        <v>6459</v>
      </c>
      <c r="G79" s="10">
        <v>1871</v>
      </c>
      <c r="H79" s="10">
        <v>133</v>
      </c>
      <c r="I79" s="34">
        <f t="shared" si="0"/>
        <v>8463</v>
      </c>
      <c r="J79" s="40" t="s">
        <v>229</v>
      </c>
      <c r="K79" s="35">
        <v>31</v>
      </c>
      <c r="L79" s="35">
        <v>69</v>
      </c>
      <c r="M79" s="34">
        <v>9989.06</v>
      </c>
      <c r="N79" s="86">
        <f>VLOOKUP($N$3,'Descrizione DEI res'!$B$2:$L$152,6,FALSE)</f>
        <v>21</v>
      </c>
      <c r="O79" s="86">
        <f>VLOOKUP($N$3,'Descrizione DEI res'!$B$2:$L$152,7,FALSE)</f>
        <v>79</v>
      </c>
      <c r="P79" s="87">
        <f>VLOOKUP($N$3,'Descrizione DEI res'!$B$2:$L$152,8,FALSE)</f>
        <v>1943.89</v>
      </c>
      <c r="Q79" s="86">
        <f>IF($Q$3="NO VALVOLA 3V","NO VALVOLA 3V",VLOOKUP($Q$3,'Descrizione DEI res'!$B$2:$L$152,6,FALSE))</f>
        <v>4</v>
      </c>
      <c r="R79" s="86">
        <f>IF($Q$3="NO VALVOLA 3V","NO VALVOLA 3V",VLOOKUP($Q$3,'Descrizione DEI res'!$B$2:$L$152,7,FALSE))</f>
        <v>96</v>
      </c>
      <c r="S79" s="86">
        <f>IF($Q$3="NO VALVOLA 3V","NO VALVOLA 3V",VLOOKUP($Q$3,'Descrizione DEI res'!$B$2:$L$152,8,FALSE))</f>
        <v>288.69</v>
      </c>
      <c r="T79" s="39" t="s">
        <v>83</v>
      </c>
    </row>
    <row r="80" spans="1:20" ht="15" hidden="1" customHeight="1">
      <c r="A80" s="29" t="s">
        <v>4</v>
      </c>
      <c r="B80" s="29" t="s">
        <v>27</v>
      </c>
      <c r="C80" s="2" t="s">
        <v>293</v>
      </c>
      <c r="D80" s="2" t="s">
        <v>277</v>
      </c>
      <c r="E80" s="8" t="s">
        <v>53</v>
      </c>
      <c r="F80" s="10">
        <v>6459</v>
      </c>
      <c r="G80" s="10">
        <v>1871</v>
      </c>
      <c r="H80" s="10">
        <v>133</v>
      </c>
      <c r="I80" s="34">
        <f t="shared" ref="I80" si="21">F80+G80+H80</f>
        <v>8463</v>
      </c>
      <c r="J80" s="40" t="s">
        <v>230</v>
      </c>
      <c r="K80" s="35">
        <v>29</v>
      </c>
      <c r="L80" s="35">
        <v>71</v>
      </c>
      <c r="M80" s="34">
        <v>10669.24</v>
      </c>
      <c r="N80" s="86">
        <f>VLOOKUP($N$3,'Descrizione DEI res'!$B$2:$L$152,6,FALSE)</f>
        <v>21</v>
      </c>
      <c r="O80" s="86">
        <f>VLOOKUP($N$3,'Descrizione DEI res'!$B$2:$L$152,7,FALSE)</f>
        <v>79</v>
      </c>
      <c r="P80" s="87">
        <f>VLOOKUP($N$3,'Descrizione DEI res'!$B$2:$L$152,8,FALSE)</f>
        <v>1943.89</v>
      </c>
      <c r="Q80" s="86">
        <f>IF($Q$3="NO VALVOLA 3V","NO VALVOLA 3V",VLOOKUP($Q$3,'Descrizione DEI res'!$B$2:$L$152,6,FALSE))</f>
        <v>4</v>
      </c>
      <c r="R80" s="86">
        <f>IF($Q$3="NO VALVOLA 3V","NO VALVOLA 3V",VLOOKUP($Q$3,'Descrizione DEI res'!$B$2:$L$152,7,FALSE))</f>
        <v>96</v>
      </c>
      <c r="S80" s="86">
        <f>IF($Q$3="NO VALVOLA 3V","NO VALVOLA 3V",VLOOKUP($Q$3,'Descrizione DEI res'!$B$2:$L$152,8,FALSE))</f>
        <v>288.69</v>
      </c>
      <c r="T80" s="39" t="s">
        <v>86</v>
      </c>
    </row>
    <row r="81" spans="1:20" ht="15" hidden="1" customHeight="1">
      <c r="A81" s="29" t="s">
        <v>4</v>
      </c>
      <c r="B81" s="29" t="s">
        <v>27</v>
      </c>
      <c r="C81" s="2" t="s">
        <v>293</v>
      </c>
      <c r="D81" s="2" t="s">
        <v>277</v>
      </c>
      <c r="E81" s="8" t="s">
        <v>53</v>
      </c>
      <c r="F81" s="10">
        <v>6459</v>
      </c>
      <c r="G81" s="10">
        <v>1871</v>
      </c>
      <c r="H81" s="10">
        <v>133</v>
      </c>
      <c r="I81" s="34">
        <f t="shared" ref="I81" si="22">F81+G81+H81</f>
        <v>8463</v>
      </c>
      <c r="J81" s="40" t="s">
        <v>231</v>
      </c>
      <c r="K81" s="35">
        <v>27</v>
      </c>
      <c r="L81" s="35">
        <v>73</v>
      </c>
      <c r="M81" s="34">
        <v>11664.73</v>
      </c>
      <c r="N81" s="86">
        <f>VLOOKUP($N$3,'Descrizione DEI res'!$B$2:$L$152,6,FALSE)</f>
        <v>21</v>
      </c>
      <c r="O81" s="86">
        <f>VLOOKUP($N$3,'Descrizione DEI res'!$B$2:$L$152,7,FALSE)</f>
        <v>79</v>
      </c>
      <c r="P81" s="87">
        <f>VLOOKUP($N$3,'Descrizione DEI res'!$B$2:$L$152,8,FALSE)</f>
        <v>1943.89</v>
      </c>
      <c r="Q81" s="86">
        <f>IF($Q$3="NO VALVOLA 3V","NO VALVOLA 3V",VLOOKUP($Q$3,'Descrizione DEI res'!$B$2:$L$152,6,FALSE))</f>
        <v>4</v>
      </c>
      <c r="R81" s="86">
        <f>IF($Q$3="NO VALVOLA 3V","NO VALVOLA 3V",VLOOKUP($Q$3,'Descrizione DEI res'!$B$2:$L$152,7,FALSE))</f>
        <v>96</v>
      </c>
      <c r="S81" s="86">
        <f>IF($Q$3="NO VALVOLA 3V","NO VALVOLA 3V",VLOOKUP($Q$3,'Descrizione DEI res'!$B$2:$L$152,8,FALSE))</f>
        <v>288.69</v>
      </c>
      <c r="T81" s="39" t="s">
        <v>89</v>
      </c>
    </row>
    <row r="82" spans="1:20" ht="15" hidden="1" customHeight="1">
      <c r="A82" s="3" t="s">
        <v>4</v>
      </c>
      <c r="B82" s="3" t="s">
        <v>29</v>
      </c>
      <c r="C82" s="2" t="s">
        <v>293</v>
      </c>
      <c r="D82" s="2" t="s">
        <v>270</v>
      </c>
      <c r="E82" s="8" t="s">
        <v>54</v>
      </c>
      <c r="F82" s="10">
        <v>6459</v>
      </c>
      <c r="G82" s="10">
        <v>1918</v>
      </c>
      <c r="H82" s="10">
        <v>155</v>
      </c>
      <c r="I82" s="34">
        <f t="shared" si="0"/>
        <v>8532</v>
      </c>
      <c r="J82" s="34" t="s">
        <v>219</v>
      </c>
      <c r="K82" s="35">
        <v>31</v>
      </c>
      <c r="L82" s="35">
        <v>69</v>
      </c>
      <c r="M82" s="34" t="s">
        <v>96</v>
      </c>
      <c r="N82" s="86" t="s">
        <v>582</v>
      </c>
      <c r="O82" s="86" t="s">
        <v>582</v>
      </c>
      <c r="P82" s="86" t="s">
        <v>582</v>
      </c>
      <c r="Q82" s="86" t="s">
        <v>582</v>
      </c>
      <c r="R82" s="86" t="s">
        <v>582</v>
      </c>
      <c r="S82" s="86" t="s">
        <v>582</v>
      </c>
      <c r="T82" s="39" t="s">
        <v>83</v>
      </c>
    </row>
    <row r="83" spans="1:20" ht="15" hidden="1" customHeight="1">
      <c r="A83" s="29" t="s">
        <v>4</v>
      </c>
      <c r="B83" s="29" t="s">
        <v>29</v>
      </c>
      <c r="C83" s="2" t="s">
        <v>293</v>
      </c>
      <c r="D83" s="2" t="s">
        <v>270</v>
      </c>
      <c r="E83" s="8" t="s">
        <v>54</v>
      </c>
      <c r="F83" s="10">
        <v>6459</v>
      </c>
      <c r="G83" s="10">
        <v>1918</v>
      </c>
      <c r="H83" s="10">
        <v>155</v>
      </c>
      <c r="I83" s="34">
        <f t="shared" ref="I83" si="23">F83+G83+H83</f>
        <v>8532</v>
      </c>
      <c r="J83" s="34" t="s">
        <v>220</v>
      </c>
      <c r="K83" s="35">
        <v>29</v>
      </c>
      <c r="L83" s="35">
        <v>71</v>
      </c>
      <c r="M83" s="34" t="s">
        <v>97</v>
      </c>
      <c r="N83" s="86" t="s">
        <v>582</v>
      </c>
      <c r="O83" s="86" t="s">
        <v>582</v>
      </c>
      <c r="P83" s="86" t="s">
        <v>582</v>
      </c>
      <c r="Q83" s="86" t="s">
        <v>582</v>
      </c>
      <c r="R83" s="86" t="s">
        <v>582</v>
      </c>
      <c r="S83" s="86" t="s">
        <v>582</v>
      </c>
      <c r="T83" s="39" t="s">
        <v>86</v>
      </c>
    </row>
    <row r="84" spans="1:20" ht="15" hidden="1" customHeight="1">
      <c r="A84" s="29" t="s">
        <v>4</v>
      </c>
      <c r="B84" s="29" t="s">
        <v>29</v>
      </c>
      <c r="C84" s="2" t="s">
        <v>293</v>
      </c>
      <c r="D84" s="2" t="s">
        <v>270</v>
      </c>
      <c r="E84" s="8" t="s">
        <v>54</v>
      </c>
      <c r="F84" s="10">
        <v>6459</v>
      </c>
      <c r="G84" s="10">
        <v>1918</v>
      </c>
      <c r="H84" s="10">
        <v>155</v>
      </c>
      <c r="I84" s="34">
        <f t="shared" ref="I84" si="24">F84+G84+H84</f>
        <v>8532</v>
      </c>
      <c r="J84" s="34" t="s">
        <v>221</v>
      </c>
      <c r="K84" s="35">
        <v>27</v>
      </c>
      <c r="L84" s="35">
        <v>73</v>
      </c>
      <c r="M84" s="34" t="s">
        <v>98</v>
      </c>
      <c r="N84" s="86" t="s">
        <v>582</v>
      </c>
      <c r="O84" s="86" t="s">
        <v>582</v>
      </c>
      <c r="P84" s="86" t="s">
        <v>582</v>
      </c>
      <c r="Q84" s="86" t="s">
        <v>582</v>
      </c>
      <c r="R84" s="86" t="s">
        <v>582</v>
      </c>
      <c r="S84" s="86" t="s">
        <v>582</v>
      </c>
      <c r="T84" s="39" t="s">
        <v>89</v>
      </c>
    </row>
    <row r="85" spans="1:20" ht="15" hidden="1" customHeight="1">
      <c r="A85" s="3" t="s">
        <v>4</v>
      </c>
      <c r="B85" s="3" t="s">
        <v>30</v>
      </c>
      <c r="C85" s="2" t="s">
        <v>293</v>
      </c>
      <c r="D85" s="2" t="s">
        <v>279</v>
      </c>
      <c r="E85" s="8" t="s">
        <v>54</v>
      </c>
      <c r="F85" s="10">
        <v>6459</v>
      </c>
      <c r="G85" s="10">
        <v>1765</v>
      </c>
      <c r="H85" s="10">
        <v>155</v>
      </c>
      <c r="I85" s="34">
        <f t="shared" si="0"/>
        <v>8379</v>
      </c>
      <c r="J85" s="34" t="s">
        <v>219</v>
      </c>
      <c r="K85" s="35">
        <v>31</v>
      </c>
      <c r="L85" s="35">
        <v>69</v>
      </c>
      <c r="M85" s="34" t="s">
        <v>96</v>
      </c>
      <c r="N85" s="86" t="s">
        <v>582</v>
      </c>
      <c r="O85" s="86" t="s">
        <v>582</v>
      </c>
      <c r="P85" s="86" t="s">
        <v>582</v>
      </c>
      <c r="Q85" s="86" t="s">
        <v>582</v>
      </c>
      <c r="R85" s="86" t="s">
        <v>582</v>
      </c>
      <c r="S85" s="86" t="s">
        <v>582</v>
      </c>
      <c r="T85" s="39" t="s">
        <v>83</v>
      </c>
    </row>
    <row r="86" spans="1:20" ht="15" hidden="1" customHeight="1">
      <c r="A86" s="29" t="s">
        <v>4</v>
      </c>
      <c r="B86" s="29" t="s">
        <v>30</v>
      </c>
      <c r="C86" s="2" t="s">
        <v>293</v>
      </c>
      <c r="D86" s="2" t="s">
        <v>279</v>
      </c>
      <c r="E86" s="8" t="s">
        <v>54</v>
      </c>
      <c r="F86" s="10">
        <v>6459</v>
      </c>
      <c r="G86" s="10">
        <v>1765</v>
      </c>
      <c r="H86" s="10">
        <v>155</v>
      </c>
      <c r="I86" s="34">
        <f t="shared" ref="I86" si="25">F86+G86+H86</f>
        <v>8379</v>
      </c>
      <c r="J86" s="34" t="s">
        <v>220</v>
      </c>
      <c r="K86" s="35">
        <v>29</v>
      </c>
      <c r="L86" s="35">
        <v>71</v>
      </c>
      <c r="M86" s="34" t="s">
        <v>97</v>
      </c>
      <c r="N86" s="86" t="s">
        <v>582</v>
      </c>
      <c r="O86" s="86" t="s">
        <v>582</v>
      </c>
      <c r="P86" s="86" t="s">
        <v>582</v>
      </c>
      <c r="Q86" s="86" t="s">
        <v>582</v>
      </c>
      <c r="R86" s="86" t="s">
        <v>582</v>
      </c>
      <c r="S86" s="86" t="s">
        <v>582</v>
      </c>
      <c r="T86" s="39" t="s">
        <v>86</v>
      </c>
    </row>
    <row r="87" spans="1:20" ht="15" hidden="1" customHeight="1">
      <c r="A87" s="29" t="s">
        <v>4</v>
      </c>
      <c r="B87" s="29" t="s">
        <v>30</v>
      </c>
      <c r="C87" s="2" t="s">
        <v>293</v>
      </c>
      <c r="D87" s="2" t="s">
        <v>279</v>
      </c>
      <c r="E87" s="8" t="s">
        <v>54</v>
      </c>
      <c r="F87" s="10">
        <v>6459</v>
      </c>
      <c r="G87" s="10">
        <v>1765</v>
      </c>
      <c r="H87" s="10">
        <v>155</v>
      </c>
      <c r="I87" s="34">
        <f t="shared" ref="I87" si="26">F87+G87+H87</f>
        <v>8379</v>
      </c>
      <c r="J87" s="34" t="s">
        <v>221</v>
      </c>
      <c r="K87" s="35">
        <v>27</v>
      </c>
      <c r="L87" s="35">
        <v>73</v>
      </c>
      <c r="M87" s="34" t="s">
        <v>98</v>
      </c>
      <c r="N87" s="86" t="s">
        <v>582</v>
      </c>
      <c r="O87" s="86" t="s">
        <v>582</v>
      </c>
      <c r="P87" s="86" t="s">
        <v>582</v>
      </c>
      <c r="Q87" s="86" t="s">
        <v>582</v>
      </c>
      <c r="R87" s="86" t="s">
        <v>582</v>
      </c>
      <c r="S87" s="86" t="s">
        <v>582</v>
      </c>
      <c r="T87" s="39" t="s">
        <v>89</v>
      </c>
    </row>
    <row r="88" spans="1:20" ht="15" hidden="1" customHeight="1">
      <c r="A88" s="3" t="s">
        <v>4</v>
      </c>
      <c r="B88" s="3" t="s">
        <v>31</v>
      </c>
      <c r="C88" s="2" t="s">
        <v>293</v>
      </c>
      <c r="D88" s="2" t="s">
        <v>271</v>
      </c>
      <c r="E88" s="8" t="s">
        <v>53</v>
      </c>
      <c r="F88" s="10">
        <v>6459</v>
      </c>
      <c r="G88" s="10">
        <v>1814</v>
      </c>
      <c r="H88" s="10">
        <v>133</v>
      </c>
      <c r="I88" s="34">
        <f t="shared" si="0"/>
        <v>8406</v>
      </c>
      <c r="J88" s="34" t="s">
        <v>219</v>
      </c>
      <c r="K88" s="35">
        <v>31</v>
      </c>
      <c r="L88" s="35">
        <v>69</v>
      </c>
      <c r="M88" s="34" t="s">
        <v>96</v>
      </c>
      <c r="N88" s="86" t="s">
        <v>582</v>
      </c>
      <c r="O88" s="86" t="s">
        <v>582</v>
      </c>
      <c r="P88" s="86" t="s">
        <v>582</v>
      </c>
      <c r="Q88" s="86" t="s">
        <v>582</v>
      </c>
      <c r="R88" s="86" t="s">
        <v>582</v>
      </c>
      <c r="S88" s="86" t="s">
        <v>582</v>
      </c>
      <c r="T88" s="39" t="s">
        <v>83</v>
      </c>
    </row>
    <row r="89" spans="1:20" ht="15" hidden="1" customHeight="1">
      <c r="A89" s="29" t="s">
        <v>4</v>
      </c>
      <c r="B89" s="29" t="s">
        <v>31</v>
      </c>
      <c r="C89" s="2" t="s">
        <v>293</v>
      </c>
      <c r="D89" s="2" t="s">
        <v>271</v>
      </c>
      <c r="E89" s="8" t="s">
        <v>53</v>
      </c>
      <c r="F89" s="10">
        <v>6459</v>
      </c>
      <c r="G89" s="10">
        <v>1814</v>
      </c>
      <c r="H89" s="10">
        <v>133</v>
      </c>
      <c r="I89" s="34">
        <f t="shared" ref="I89" si="27">F89+G89+H89</f>
        <v>8406</v>
      </c>
      <c r="J89" s="34" t="s">
        <v>220</v>
      </c>
      <c r="K89" s="35">
        <v>29</v>
      </c>
      <c r="L89" s="35">
        <v>71</v>
      </c>
      <c r="M89" s="34" t="s">
        <v>97</v>
      </c>
      <c r="N89" s="86" t="s">
        <v>582</v>
      </c>
      <c r="O89" s="86" t="s">
        <v>582</v>
      </c>
      <c r="P89" s="86" t="s">
        <v>582</v>
      </c>
      <c r="Q89" s="86" t="s">
        <v>582</v>
      </c>
      <c r="R89" s="86" t="s">
        <v>582</v>
      </c>
      <c r="S89" s="86" t="s">
        <v>582</v>
      </c>
      <c r="T89" s="39" t="s">
        <v>86</v>
      </c>
    </row>
    <row r="90" spans="1:20" ht="15" hidden="1" customHeight="1">
      <c r="A90" s="29" t="s">
        <v>4</v>
      </c>
      <c r="B90" s="29" t="s">
        <v>31</v>
      </c>
      <c r="C90" s="2" t="s">
        <v>293</v>
      </c>
      <c r="D90" s="2" t="s">
        <v>271</v>
      </c>
      <c r="E90" s="8" t="s">
        <v>53</v>
      </c>
      <c r="F90" s="10">
        <v>6459</v>
      </c>
      <c r="G90" s="10">
        <v>1814</v>
      </c>
      <c r="H90" s="10">
        <v>133</v>
      </c>
      <c r="I90" s="34">
        <f t="shared" ref="I90" si="28">F90+G90+H90</f>
        <v>8406</v>
      </c>
      <c r="J90" s="34" t="s">
        <v>221</v>
      </c>
      <c r="K90" s="35">
        <v>27</v>
      </c>
      <c r="L90" s="35">
        <v>73</v>
      </c>
      <c r="M90" s="34" t="s">
        <v>98</v>
      </c>
      <c r="N90" s="86" t="s">
        <v>582</v>
      </c>
      <c r="O90" s="86" t="s">
        <v>582</v>
      </c>
      <c r="P90" s="86" t="s">
        <v>582</v>
      </c>
      <c r="Q90" s="86" t="s">
        <v>582</v>
      </c>
      <c r="R90" s="86" t="s">
        <v>582</v>
      </c>
      <c r="S90" s="86" t="s">
        <v>582</v>
      </c>
      <c r="T90" s="39" t="s">
        <v>89</v>
      </c>
    </row>
    <row r="91" spans="1:20" ht="15" hidden="1" customHeight="1">
      <c r="A91" s="3" t="s">
        <v>4</v>
      </c>
      <c r="B91" s="3" t="s">
        <v>32</v>
      </c>
      <c r="C91" s="2" t="s">
        <v>293</v>
      </c>
      <c r="D91" s="2" t="s">
        <v>272</v>
      </c>
      <c r="E91" s="8" t="s">
        <v>53</v>
      </c>
      <c r="F91" s="10">
        <v>6459</v>
      </c>
      <c r="G91" s="10">
        <v>1644</v>
      </c>
      <c r="H91" s="10">
        <v>133</v>
      </c>
      <c r="I91" s="34">
        <f t="shared" si="0"/>
        <v>8236</v>
      </c>
      <c r="J91" s="34" t="s">
        <v>214</v>
      </c>
      <c r="K91" s="35">
        <v>32</v>
      </c>
      <c r="L91" s="35">
        <v>68</v>
      </c>
      <c r="M91" s="34" t="s">
        <v>84</v>
      </c>
      <c r="N91" s="86" t="s">
        <v>582</v>
      </c>
      <c r="O91" s="86" t="s">
        <v>582</v>
      </c>
      <c r="P91" s="86" t="s">
        <v>582</v>
      </c>
      <c r="Q91" s="86" t="s">
        <v>582</v>
      </c>
      <c r="R91" s="86" t="s">
        <v>582</v>
      </c>
      <c r="S91" s="86" t="s">
        <v>582</v>
      </c>
      <c r="T91" s="39" t="s">
        <v>83</v>
      </c>
    </row>
    <row r="92" spans="1:20" ht="15" hidden="1" customHeight="1">
      <c r="A92" s="29" t="s">
        <v>4</v>
      </c>
      <c r="B92" s="29" t="s">
        <v>32</v>
      </c>
      <c r="C92" s="2" t="s">
        <v>293</v>
      </c>
      <c r="D92" s="2" t="s">
        <v>272</v>
      </c>
      <c r="E92" s="8" t="s">
        <v>53</v>
      </c>
      <c r="F92" s="10">
        <v>6459</v>
      </c>
      <c r="G92" s="10">
        <v>1644</v>
      </c>
      <c r="H92" s="10">
        <v>133</v>
      </c>
      <c r="I92" s="34">
        <f t="shared" ref="I92" si="29">F92+G92+H92</f>
        <v>8236</v>
      </c>
      <c r="J92" s="34" t="s">
        <v>216</v>
      </c>
      <c r="K92" s="35">
        <v>29</v>
      </c>
      <c r="L92" s="35">
        <v>71</v>
      </c>
      <c r="M92" s="34" t="s">
        <v>87</v>
      </c>
      <c r="N92" s="86" t="s">
        <v>582</v>
      </c>
      <c r="O92" s="86" t="s">
        <v>582</v>
      </c>
      <c r="P92" s="86" t="s">
        <v>582</v>
      </c>
      <c r="Q92" s="86" t="s">
        <v>582</v>
      </c>
      <c r="R92" s="86" t="s">
        <v>582</v>
      </c>
      <c r="S92" s="86" t="s">
        <v>582</v>
      </c>
      <c r="T92" s="39" t="s">
        <v>86</v>
      </c>
    </row>
    <row r="93" spans="1:20" ht="15" hidden="1" customHeight="1">
      <c r="A93" s="29" t="s">
        <v>4</v>
      </c>
      <c r="B93" s="29" t="s">
        <v>32</v>
      </c>
      <c r="C93" s="2" t="s">
        <v>293</v>
      </c>
      <c r="D93" s="2" t="s">
        <v>272</v>
      </c>
      <c r="E93" s="8" t="s">
        <v>53</v>
      </c>
      <c r="F93" s="10">
        <v>6459</v>
      </c>
      <c r="G93" s="10">
        <v>1644</v>
      </c>
      <c r="H93" s="10">
        <v>133</v>
      </c>
      <c r="I93" s="34">
        <f t="shared" ref="I93" si="30">F93+G93+H93</f>
        <v>8236</v>
      </c>
      <c r="J93" s="34" t="s">
        <v>217</v>
      </c>
      <c r="K93" s="35">
        <v>27</v>
      </c>
      <c r="L93" s="35">
        <v>73</v>
      </c>
      <c r="M93" s="34" t="s">
        <v>90</v>
      </c>
      <c r="N93" s="86" t="s">
        <v>582</v>
      </c>
      <c r="O93" s="86" t="s">
        <v>582</v>
      </c>
      <c r="P93" s="86" t="s">
        <v>582</v>
      </c>
      <c r="Q93" s="86" t="s">
        <v>582</v>
      </c>
      <c r="R93" s="86" t="s">
        <v>582</v>
      </c>
      <c r="S93" s="86" t="s">
        <v>582</v>
      </c>
      <c r="T93" s="39" t="s">
        <v>89</v>
      </c>
    </row>
    <row r="94" spans="1:20" ht="15" hidden="1" customHeight="1">
      <c r="A94" s="3" t="s">
        <v>4</v>
      </c>
      <c r="B94" s="3" t="s">
        <v>33</v>
      </c>
      <c r="C94" s="2" t="s">
        <v>293</v>
      </c>
      <c r="D94" s="2" t="s">
        <v>263</v>
      </c>
      <c r="E94" s="8" t="s">
        <v>54</v>
      </c>
      <c r="F94" s="10">
        <v>6459</v>
      </c>
      <c r="G94" s="10">
        <v>2264</v>
      </c>
      <c r="H94" s="10">
        <v>155</v>
      </c>
      <c r="I94" s="34">
        <f t="shared" si="0"/>
        <v>8878</v>
      </c>
      <c r="J94" s="34" t="s">
        <v>219</v>
      </c>
      <c r="K94" s="35">
        <v>31</v>
      </c>
      <c r="L94" s="35">
        <v>69</v>
      </c>
      <c r="M94" s="34" t="s">
        <v>96</v>
      </c>
      <c r="N94" s="86" t="s">
        <v>582</v>
      </c>
      <c r="O94" s="86" t="s">
        <v>582</v>
      </c>
      <c r="P94" s="86" t="s">
        <v>582</v>
      </c>
      <c r="Q94" s="86" t="s">
        <v>582</v>
      </c>
      <c r="R94" s="86" t="s">
        <v>582</v>
      </c>
      <c r="S94" s="86" t="s">
        <v>582</v>
      </c>
      <c r="T94" s="39" t="s">
        <v>83</v>
      </c>
    </row>
    <row r="95" spans="1:20" ht="15" hidden="1" customHeight="1">
      <c r="A95" s="29" t="s">
        <v>4</v>
      </c>
      <c r="B95" s="29" t="s">
        <v>33</v>
      </c>
      <c r="C95" s="2" t="s">
        <v>293</v>
      </c>
      <c r="D95" s="2" t="s">
        <v>263</v>
      </c>
      <c r="E95" s="8" t="s">
        <v>54</v>
      </c>
      <c r="F95" s="10">
        <v>6459</v>
      </c>
      <c r="G95" s="10">
        <v>2264</v>
      </c>
      <c r="H95" s="10">
        <v>155</v>
      </c>
      <c r="I95" s="34">
        <f t="shared" ref="I95:I96" si="31">F95+G95+H95</f>
        <v>8878</v>
      </c>
      <c r="J95" s="34" t="s">
        <v>220</v>
      </c>
      <c r="K95" s="35">
        <v>29</v>
      </c>
      <c r="L95" s="35">
        <v>71</v>
      </c>
      <c r="M95" s="34" t="s">
        <v>97</v>
      </c>
      <c r="N95" s="86" t="s">
        <v>582</v>
      </c>
      <c r="O95" s="86" t="s">
        <v>582</v>
      </c>
      <c r="P95" s="86" t="s">
        <v>582</v>
      </c>
      <c r="Q95" s="86" t="s">
        <v>582</v>
      </c>
      <c r="R95" s="86" t="s">
        <v>582</v>
      </c>
      <c r="S95" s="86" t="s">
        <v>582</v>
      </c>
      <c r="T95" s="39" t="s">
        <v>86</v>
      </c>
    </row>
    <row r="96" spans="1:20" ht="15" hidden="1" customHeight="1">
      <c r="A96" s="29" t="s">
        <v>4</v>
      </c>
      <c r="B96" s="29" t="s">
        <v>33</v>
      </c>
      <c r="C96" s="2" t="s">
        <v>293</v>
      </c>
      <c r="D96" s="2" t="s">
        <v>263</v>
      </c>
      <c r="E96" s="8" t="s">
        <v>54</v>
      </c>
      <c r="F96" s="10">
        <v>6459</v>
      </c>
      <c r="G96" s="10">
        <v>2264</v>
      </c>
      <c r="H96" s="10">
        <v>155</v>
      </c>
      <c r="I96" s="34">
        <f t="shared" si="31"/>
        <v>8878</v>
      </c>
      <c r="J96" s="34" t="s">
        <v>221</v>
      </c>
      <c r="K96" s="35">
        <v>27</v>
      </c>
      <c r="L96" s="35">
        <v>73</v>
      </c>
      <c r="M96" s="34" t="s">
        <v>98</v>
      </c>
      <c r="N96" s="86" t="s">
        <v>582</v>
      </c>
      <c r="O96" s="86" t="s">
        <v>582</v>
      </c>
      <c r="P96" s="86" t="s">
        <v>582</v>
      </c>
      <c r="Q96" s="86" t="s">
        <v>582</v>
      </c>
      <c r="R96" s="86" t="s">
        <v>582</v>
      </c>
      <c r="S96" s="86" t="s">
        <v>582</v>
      </c>
      <c r="T96" s="39" t="s">
        <v>89</v>
      </c>
    </row>
    <row r="97" spans="1:20" ht="15" hidden="1" customHeight="1">
      <c r="A97" s="3" t="s">
        <v>4</v>
      </c>
      <c r="B97" s="3" t="s">
        <v>34</v>
      </c>
      <c r="C97" s="2" t="s">
        <v>293</v>
      </c>
      <c r="D97" s="2" t="s">
        <v>264</v>
      </c>
      <c r="E97" s="8" t="s">
        <v>54</v>
      </c>
      <c r="F97" s="10">
        <v>6459</v>
      </c>
      <c r="G97" s="10">
        <v>2093</v>
      </c>
      <c r="H97" s="10">
        <v>155</v>
      </c>
      <c r="I97" s="34">
        <f t="shared" ref="I97:I185" si="32">F97+G97+H97</f>
        <v>8707</v>
      </c>
      <c r="J97" s="34" t="s">
        <v>219</v>
      </c>
      <c r="K97" s="35">
        <v>31</v>
      </c>
      <c r="L97" s="35">
        <v>69</v>
      </c>
      <c r="M97" s="34" t="s">
        <v>96</v>
      </c>
      <c r="N97" s="86" t="s">
        <v>582</v>
      </c>
      <c r="O97" s="86" t="s">
        <v>582</v>
      </c>
      <c r="P97" s="86" t="s">
        <v>582</v>
      </c>
      <c r="Q97" s="86" t="s">
        <v>582</v>
      </c>
      <c r="R97" s="86" t="s">
        <v>582</v>
      </c>
      <c r="S97" s="86" t="s">
        <v>582</v>
      </c>
      <c r="T97" s="39" t="s">
        <v>83</v>
      </c>
    </row>
    <row r="98" spans="1:20" ht="15" hidden="1" customHeight="1">
      <c r="A98" s="29" t="s">
        <v>4</v>
      </c>
      <c r="B98" s="29" t="s">
        <v>34</v>
      </c>
      <c r="C98" s="2" t="s">
        <v>293</v>
      </c>
      <c r="D98" s="2" t="s">
        <v>264</v>
      </c>
      <c r="E98" s="8" t="s">
        <v>54</v>
      </c>
      <c r="F98" s="10">
        <v>6459</v>
      </c>
      <c r="G98" s="10">
        <v>2093</v>
      </c>
      <c r="H98" s="10">
        <v>155</v>
      </c>
      <c r="I98" s="34">
        <f t="shared" ref="I98" si="33">F98+G98+H98</f>
        <v>8707</v>
      </c>
      <c r="J98" s="34" t="s">
        <v>220</v>
      </c>
      <c r="K98" s="35">
        <v>29</v>
      </c>
      <c r="L98" s="35">
        <v>71</v>
      </c>
      <c r="M98" s="34" t="s">
        <v>97</v>
      </c>
      <c r="N98" s="86" t="s">
        <v>582</v>
      </c>
      <c r="O98" s="86" t="s">
        <v>582</v>
      </c>
      <c r="P98" s="86" t="s">
        <v>582</v>
      </c>
      <c r="Q98" s="86" t="s">
        <v>582</v>
      </c>
      <c r="R98" s="86" t="s">
        <v>582</v>
      </c>
      <c r="S98" s="86" t="s">
        <v>582</v>
      </c>
      <c r="T98" s="39" t="s">
        <v>86</v>
      </c>
    </row>
    <row r="99" spans="1:20" ht="15" hidden="1" customHeight="1">
      <c r="A99" s="29" t="s">
        <v>4</v>
      </c>
      <c r="B99" s="29" t="s">
        <v>34</v>
      </c>
      <c r="C99" s="2" t="s">
        <v>293</v>
      </c>
      <c r="D99" s="2" t="s">
        <v>264</v>
      </c>
      <c r="E99" s="8" t="s">
        <v>54</v>
      </c>
      <c r="F99" s="10">
        <v>6459</v>
      </c>
      <c r="G99" s="10">
        <v>2093</v>
      </c>
      <c r="H99" s="10">
        <v>155</v>
      </c>
      <c r="I99" s="34">
        <f t="shared" ref="I99" si="34">F99+G99+H99</f>
        <v>8707</v>
      </c>
      <c r="J99" s="34" t="s">
        <v>221</v>
      </c>
      <c r="K99" s="35">
        <v>27</v>
      </c>
      <c r="L99" s="35">
        <v>73</v>
      </c>
      <c r="M99" s="34" t="s">
        <v>98</v>
      </c>
      <c r="N99" s="86" t="s">
        <v>582</v>
      </c>
      <c r="O99" s="86" t="s">
        <v>582</v>
      </c>
      <c r="P99" s="86" t="s">
        <v>582</v>
      </c>
      <c r="Q99" s="86" t="s">
        <v>582</v>
      </c>
      <c r="R99" s="86" t="s">
        <v>582</v>
      </c>
      <c r="S99" s="86" t="s">
        <v>582</v>
      </c>
      <c r="T99" s="39" t="s">
        <v>89</v>
      </c>
    </row>
    <row r="100" spans="1:20" ht="15" hidden="1" customHeight="1">
      <c r="A100" s="3" t="s">
        <v>4</v>
      </c>
      <c r="B100" s="3" t="s">
        <v>35</v>
      </c>
      <c r="C100" s="2" t="s">
        <v>293</v>
      </c>
      <c r="D100" s="2" t="s">
        <v>265</v>
      </c>
      <c r="E100" s="8" t="s">
        <v>54</v>
      </c>
      <c r="F100" s="10">
        <v>6459</v>
      </c>
      <c r="G100" s="10">
        <v>2071</v>
      </c>
      <c r="H100" s="10">
        <v>155</v>
      </c>
      <c r="I100" s="34">
        <f t="shared" si="32"/>
        <v>8685</v>
      </c>
      <c r="J100" s="40" t="s">
        <v>229</v>
      </c>
      <c r="K100" s="35">
        <v>31</v>
      </c>
      <c r="L100" s="35">
        <v>69</v>
      </c>
      <c r="M100" s="34">
        <v>9989.06</v>
      </c>
      <c r="N100" s="86">
        <f>VLOOKUP($N$3,'Descrizione DEI res'!$B$2:$L$152,6,FALSE)</f>
        <v>21</v>
      </c>
      <c r="O100" s="86">
        <f>VLOOKUP($N$3,'Descrizione DEI res'!$B$2:$L$152,7,FALSE)</f>
        <v>79</v>
      </c>
      <c r="P100" s="87">
        <f>VLOOKUP($N$3,'Descrizione DEI res'!$B$2:$L$152,8,FALSE)</f>
        <v>1943.89</v>
      </c>
      <c r="Q100" s="86">
        <f>IF($Q$3="NO VALVOLA 3V","NO VALVOLA 3V",VLOOKUP($Q$3,'Descrizione DEI res'!$B$2:$L$152,6,FALSE))</f>
        <v>4</v>
      </c>
      <c r="R100" s="86">
        <f>IF($Q$3="NO VALVOLA 3V","NO VALVOLA 3V",VLOOKUP($Q$3,'Descrizione DEI res'!$B$2:$L$152,7,FALSE))</f>
        <v>96</v>
      </c>
      <c r="S100" s="86">
        <f>IF($Q$3="NO VALVOLA 3V","NO VALVOLA 3V",VLOOKUP($Q$3,'Descrizione DEI res'!$B$2:$L$152,8,FALSE))</f>
        <v>288.69</v>
      </c>
      <c r="T100" s="39" t="s">
        <v>83</v>
      </c>
    </row>
    <row r="101" spans="1:20" ht="15" hidden="1" customHeight="1">
      <c r="A101" s="29" t="s">
        <v>4</v>
      </c>
      <c r="B101" s="29" t="s">
        <v>35</v>
      </c>
      <c r="C101" s="2" t="s">
        <v>293</v>
      </c>
      <c r="D101" s="2" t="s">
        <v>265</v>
      </c>
      <c r="E101" s="8" t="s">
        <v>54</v>
      </c>
      <c r="F101" s="10">
        <v>6459</v>
      </c>
      <c r="G101" s="10">
        <v>2071</v>
      </c>
      <c r="H101" s="10">
        <v>155</v>
      </c>
      <c r="I101" s="34">
        <f t="shared" ref="I101" si="35">F101+G101+H101</f>
        <v>8685</v>
      </c>
      <c r="J101" s="40" t="s">
        <v>230</v>
      </c>
      <c r="K101" s="35">
        <v>29</v>
      </c>
      <c r="L101" s="35">
        <v>71</v>
      </c>
      <c r="M101" s="34">
        <v>10669.24</v>
      </c>
      <c r="N101" s="86">
        <f>VLOOKUP($N$3,'Descrizione DEI res'!$B$2:$L$152,6,FALSE)</f>
        <v>21</v>
      </c>
      <c r="O101" s="86">
        <f>VLOOKUP($N$3,'Descrizione DEI res'!$B$2:$L$152,7,FALSE)</f>
        <v>79</v>
      </c>
      <c r="P101" s="87">
        <f>VLOOKUP($N$3,'Descrizione DEI res'!$B$2:$L$152,8,FALSE)</f>
        <v>1943.89</v>
      </c>
      <c r="Q101" s="86">
        <f>IF($Q$3="NO VALVOLA 3V","NO VALVOLA 3V",VLOOKUP($Q$3,'Descrizione DEI res'!$B$2:$L$152,6,FALSE))</f>
        <v>4</v>
      </c>
      <c r="R101" s="86">
        <f>IF($Q$3="NO VALVOLA 3V","NO VALVOLA 3V",VLOOKUP($Q$3,'Descrizione DEI res'!$B$2:$L$152,7,FALSE))</f>
        <v>96</v>
      </c>
      <c r="S101" s="86">
        <f>IF($Q$3="NO VALVOLA 3V","NO VALVOLA 3V",VLOOKUP($Q$3,'Descrizione DEI res'!$B$2:$L$152,8,FALSE))</f>
        <v>288.69</v>
      </c>
      <c r="T101" s="39" t="s">
        <v>86</v>
      </c>
    </row>
    <row r="102" spans="1:20" ht="15" hidden="1" customHeight="1">
      <c r="A102" s="29" t="s">
        <v>4</v>
      </c>
      <c r="B102" s="29" t="s">
        <v>35</v>
      </c>
      <c r="C102" s="2" t="s">
        <v>293</v>
      </c>
      <c r="D102" s="2" t="s">
        <v>265</v>
      </c>
      <c r="E102" s="8" t="s">
        <v>54</v>
      </c>
      <c r="F102" s="10">
        <v>6459</v>
      </c>
      <c r="G102" s="10">
        <v>2071</v>
      </c>
      <c r="H102" s="10">
        <v>155</v>
      </c>
      <c r="I102" s="34">
        <f t="shared" ref="I102" si="36">F102+G102+H102</f>
        <v>8685</v>
      </c>
      <c r="J102" s="40" t="s">
        <v>231</v>
      </c>
      <c r="K102" s="35">
        <v>27</v>
      </c>
      <c r="L102" s="35">
        <v>73</v>
      </c>
      <c r="M102" s="34">
        <v>11664.73</v>
      </c>
      <c r="N102" s="86">
        <f>VLOOKUP($N$3,'Descrizione DEI res'!$B$2:$L$152,6,FALSE)</f>
        <v>21</v>
      </c>
      <c r="O102" s="86">
        <f>VLOOKUP($N$3,'Descrizione DEI res'!$B$2:$L$152,7,FALSE)</f>
        <v>79</v>
      </c>
      <c r="P102" s="87">
        <f>VLOOKUP($N$3,'Descrizione DEI res'!$B$2:$L$152,8,FALSE)</f>
        <v>1943.89</v>
      </c>
      <c r="Q102" s="86">
        <f>IF($Q$3="NO VALVOLA 3V","NO VALVOLA 3V",VLOOKUP($Q$3,'Descrizione DEI res'!$B$2:$L$152,6,FALSE))</f>
        <v>4</v>
      </c>
      <c r="R102" s="86">
        <f>IF($Q$3="NO VALVOLA 3V","NO VALVOLA 3V",VLOOKUP($Q$3,'Descrizione DEI res'!$B$2:$L$152,7,FALSE))</f>
        <v>96</v>
      </c>
      <c r="S102" s="86">
        <f>IF($Q$3="NO VALVOLA 3V","NO VALVOLA 3V",VLOOKUP($Q$3,'Descrizione DEI res'!$B$2:$L$152,8,FALSE))</f>
        <v>288.69</v>
      </c>
      <c r="T102" s="39" t="s">
        <v>89</v>
      </c>
    </row>
    <row r="103" spans="1:20" ht="15" hidden="1" customHeight="1">
      <c r="A103" s="3" t="s">
        <v>4</v>
      </c>
      <c r="B103" s="3" t="s">
        <v>36</v>
      </c>
      <c r="C103" s="2" t="s">
        <v>293</v>
      </c>
      <c r="D103" s="2" t="s">
        <v>266</v>
      </c>
      <c r="E103" s="8" t="s">
        <v>54</v>
      </c>
      <c r="F103" s="10">
        <v>6459</v>
      </c>
      <c r="G103" s="10">
        <v>1929</v>
      </c>
      <c r="H103" s="10">
        <v>155</v>
      </c>
      <c r="I103" s="34">
        <f t="shared" si="32"/>
        <v>8543</v>
      </c>
      <c r="J103" s="34" t="s">
        <v>219</v>
      </c>
      <c r="K103" s="35">
        <v>31</v>
      </c>
      <c r="L103" s="35">
        <v>69</v>
      </c>
      <c r="M103" s="34" t="s">
        <v>96</v>
      </c>
      <c r="N103" s="86" t="s">
        <v>582</v>
      </c>
      <c r="O103" s="86" t="s">
        <v>582</v>
      </c>
      <c r="P103" s="86" t="s">
        <v>582</v>
      </c>
      <c r="Q103" s="86" t="s">
        <v>582</v>
      </c>
      <c r="R103" s="86" t="s">
        <v>582</v>
      </c>
      <c r="S103" s="86" t="s">
        <v>582</v>
      </c>
      <c r="T103" s="39" t="s">
        <v>83</v>
      </c>
    </row>
    <row r="104" spans="1:20" ht="15" hidden="1" customHeight="1">
      <c r="A104" s="29" t="s">
        <v>4</v>
      </c>
      <c r="B104" s="29" t="s">
        <v>36</v>
      </c>
      <c r="C104" s="2" t="s">
        <v>293</v>
      </c>
      <c r="D104" s="2" t="s">
        <v>266</v>
      </c>
      <c r="E104" s="8" t="s">
        <v>54</v>
      </c>
      <c r="F104" s="10">
        <v>6459</v>
      </c>
      <c r="G104" s="10">
        <v>1929</v>
      </c>
      <c r="H104" s="10">
        <v>155</v>
      </c>
      <c r="I104" s="34">
        <f t="shared" ref="I104" si="37">F104+G104+H104</f>
        <v>8543</v>
      </c>
      <c r="J104" s="34" t="s">
        <v>220</v>
      </c>
      <c r="K104" s="35">
        <v>29</v>
      </c>
      <c r="L104" s="35">
        <v>71</v>
      </c>
      <c r="M104" s="34" t="s">
        <v>97</v>
      </c>
      <c r="N104" s="86" t="s">
        <v>582</v>
      </c>
      <c r="O104" s="86" t="s">
        <v>582</v>
      </c>
      <c r="P104" s="86" t="s">
        <v>582</v>
      </c>
      <c r="Q104" s="86" t="s">
        <v>582</v>
      </c>
      <c r="R104" s="86" t="s">
        <v>582</v>
      </c>
      <c r="S104" s="86" t="s">
        <v>582</v>
      </c>
      <c r="T104" s="39" t="s">
        <v>86</v>
      </c>
    </row>
    <row r="105" spans="1:20" ht="15" hidden="1" customHeight="1">
      <c r="A105" s="29" t="s">
        <v>4</v>
      </c>
      <c r="B105" s="29" t="s">
        <v>36</v>
      </c>
      <c r="C105" s="2" t="s">
        <v>293</v>
      </c>
      <c r="D105" s="2" t="s">
        <v>266</v>
      </c>
      <c r="E105" s="8" t="s">
        <v>54</v>
      </c>
      <c r="F105" s="10">
        <v>6459</v>
      </c>
      <c r="G105" s="10">
        <v>1929</v>
      </c>
      <c r="H105" s="10">
        <v>155</v>
      </c>
      <c r="I105" s="34">
        <f t="shared" ref="I105" si="38">F105+G105+H105</f>
        <v>8543</v>
      </c>
      <c r="J105" s="34" t="s">
        <v>221</v>
      </c>
      <c r="K105" s="35">
        <v>27</v>
      </c>
      <c r="L105" s="35">
        <v>73</v>
      </c>
      <c r="M105" s="34" t="s">
        <v>98</v>
      </c>
      <c r="N105" s="86" t="s">
        <v>582</v>
      </c>
      <c r="O105" s="86" t="s">
        <v>582</v>
      </c>
      <c r="P105" s="86" t="s">
        <v>582</v>
      </c>
      <c r="Q105" s="86" t="s">
        <v>582</v>
      </c>
      <c r="R105" s="86" t="s">
        <v>582</v>
      </c>
      <c r="S105" s="86" t="s">
        <v>582</v>
      </c>
      <c r="T105" s="39" t="s">
        <v>89</v>
      </c>
    </row>
    <row r="106" spans="1:20" ht="15" hidden="1" customHeight="1">
      <c r="A106" s="3" t="s">
        <v>4</v>
      </c>
      <c r="B106" s="3" t="s">
        <v>37</v>
      </c>
      <c r="C106" s="2" t="s">
        <v>293</v>
      </c>
      <c r="D106" s="2" t="s">
        <v>267</v>
      </c>
      <c r="E106" s="8" t="s">
        <v>54</v>
      </c>
      <c r="F106" s="10">
        <v>6459</v>
      </c>
      <c r="G106" s="10">
        <v>1786</v>
      </c>
      <c r="H106" s="10">
        <v>155</v>
      </c>
      <c r="I106" s="34">
        <f t="shared" si="32"/>
        <v>8400</v>
      </c>
      <c r="J106" s="34" t="s">
        <v>214</v>
      </c>
      <c r="K106" s="35">
        <v>32</v>
      </c>
      <c r="L106" s="35">
        <v>68</v>
      </c>
      <c r="M106" s="34" t="s">
        <v>84</v>
      </c>
      <c r="N106" s="86" t="s">
        <v>582</v>
      </c>
      <c r="O106" s="86" t="s">
        <v>582</v>
      </c>
      <c r="P106" s="86" t="s">
        <v>582</v>
      </c>
      <c r="Q106" s="86" t="s">
        <v>582</v>
      </c>
      <c r="R106" s="86" t="s">
        <v>582</v>
      </c>
      <c r="S106" s="86" t="s">
        <v>582</v>
      </c>
      <c r="T106" s="39" t="s">
        <v>83</v>
      </c>
    </row>
    <row r="107" spans="1:20" ht="15" hidden="1" customHeight="1">
      <c r="A107" s="29" t="s">
        <v>4</v>
      </c>
      <c r="B107" s="29" t="s">
        <v>37</v>
      </c>
      <c r="C107" s="2" t="s">
        <v>293</v>
      </c>
      <c r="D107" s="2" t="s">
        <v>267</v>
      </c>
      <c r="E107" s="8" t="s">
        <v>54</v>
      </c>
      <c r="F107" s="10">
        <v>6459</v>
      </c>
      <c r="G107" s="10">
        <v>1786</v>
      </c>
      <c r="H107" s="10">
        <v>155</v>
      </c>
      <c r="I107" s="34">
        <f t="shared" ref="I107" si="39">F107+G107+H107</f>
        <v>8400</v>
      </c>
      <c r="J107" s="34" t="s">
        <v>216</v>
      </c>
      <c r="K107" s="35">
        <v>29</v>
      </c>
      <c r="L107" s="35">
        <v>71</v>
      </c>
      <c r="M107" s="34" t="s">
        <v>87</v>
      </c>
      <c r="N107" s="86" t="s">
        <v>582</v>
      </c>
      <c r="O107" s="86" t="s">
        <v>582</v>
      </c>
      <c r="P107" s="86" t="s">
        <v>582</v>
      </c>
      <c r="Q107" s="86" t="s">
        <v>582</v>
      </c>
      <c r="R107" s="86" t="s">
        <v>582</v>
      </c>
      <c r="S107" s="86" t="s">
        <v>582</v>
      </c>
      <c r="T107" s="39" t="s">
        <v>86</v>
      </c>
    </row>
    <row r="108" spans="1:20" ht="15" hidden="1" customHeight="1">
      <c r="A108" s="29" t="s">
        <v>4</v>
      </c>
      <c r="B108" s="29" t="s">
        <v>37</v>
      </c>
      <c r="C108" s="2" t="s">
        <v>293</v>
      </c>
      <c r="D108" s="2" t="s">
        <v>267</v>
      </c>
      <c r="E108" s="8" t="s">
        <v>54</v>
      </c>
      <c r="F108" s="10">
        <v>6459</v>
      </c>
      <c r="G108" s="10">
        <v>1786</v>
      </c>
      <c r="H108" s="10">
        <v>155</v>
      </c>
      <c r="I108" s="34">
        <f t="shared" ref="I108" si="40">F108+G108+H108</f>
        <v>8400</v>
      </c>
      <c r="J108" s="34" t="s">
        <v>217</v>
      </c>
      <c r="K108" s="35">
        <v>27</v>
      </c>
      <c r="L108" s="35">
        <v>73</v>
      </c>
      <c r="M108" s="34" t="s">
        <v>90</v>
      </c>
      <c r="N108" s="86" t="s">
        <v>582</v>
      </c>
      <c r="O108" s="86" t="s">
        <v>582</v>
      </c>
      <c r="P108" s="86" t="s">
        <v>582</v>
      </c>
      <c r="Q108" s="86" t="s">
        <v>582</v>
      </c>
      <c r="R108" s="86" t="s">
        <v>582</v>
      </c>
      <c r="S108" s="86" t="s">
        <v>582</v>
      </c>
      <c r="T108" s="39" t="s">
        <v>89</v>
      </c>
    </row>
    <row r="109" spans="1:20" ht="15" hidden="1" customHeight="1">
      <c r="A109" s="3" t="s">
        <v>5</v>
      </c>
      <c r="B109" s="3" t="s">
        <v>16</v>
      </c>
      <c r="C109" s="2" t="s">
        <v>292</v>
      </c>
      <c r="D109" s="2">
        <v>7219693</v>
      </c>
      <c r="E109" s="8" t="s">
        <v>53</v>
      </c>
      <c r="F109" s="10">
        <v>9103</v>
      </c>
      <c r="G109" s="10">
        <v>2800</v>
      </c>
      <c r="H109" s="10">
        <v>133</v>
      </c>
      <c r="I109" s="34">
        <f t="shared" si="32"/>
        <v>12036</v>
      </c>
      <c r="J109" s="34" t="s">
        <v>224</v>
      </c>
      <c r="K109" s="35">
        <v>31</v>
      </c>
      <c r="L109" s="35">
        <v>69</v>
      </c>
      <c r="M109" s="34" t="s">
        <v>105</v>
      </c>
      <c r="N109" s="86" t="s">
        <v>582</v>
      </c>
      <c r="O109" s="86" t="s">
        <v>582</v>
      </c>
      <c r="P109" s="86" t="s">
        <v>582</v>
      </c>
      <c r="Q109" s="86" t="s">
        <v>582</v>
      </c>
      <c r="R109" s="86" t="s">
        <v>582</v>
      </c>
      <c r="S109" s="86" t="s">
        <v>582</v>
      </c>
      <c r="T109" s="39" t="s">
        <v>83</v>
      </c>
    </row>
    <row r="110" spans="1:20" ht="15" hidden="1" customHeight="1">
      <c r="A110" s="29" t="s">
        <v>5</v>
      </c>
      <c r="B110" s="29" t="s">
        <v>16</v>
      </c>
      <c r="C110" s="2" t="s">
        <v>292</v>
      </c>
      <c r="D110" s="2">
        <v>7219693</v>
      </c>
      <c r="E110" s="8" t="s">
        <v>53</v>
      </c>
      <c r="F110" s="10">
        <v>9103</v>
      </c>
      <c r="G110" s="10">
        <v>2800</v>
      </c>
      <c r="H110" s="10">
        <v>133</v>
      </c>
      <c r="I110" s="34">
        <f t="shared" ref="I110" si="41">F110+G110+H110</f>
        <v>12036</v>
      </c>
      <c r="J110" s="34" t="s">
        <v>227</v>
      </c>
      <c r="K110" s="35">
        <v>26</v>
      </c>
      <c r="L110" s="35">
        <v>74</v>
      </c>
      <c r="M110" s="34" t="s">
        <v>108</v>
      </c>
      <c r="N110" s="86" t="s">
        <v>582</v>
      </c>
      <c r="O110" s="86" t="s">
        <v>582</v>
      </c>
      <c r="P110" s="86" t="s">
        <v>582</v>
      </c>
      <c r="Q110" s="86" t="s">
        <v>582</v>
      </c>
      <c r="R110" s="86" t="s">
        <v>582</v>
      </c>
      <c r="S110" s="86" t="s">
        <v>582</v>
      </c>
      <c r="T110" s="39" t="s">
        <v>91</v>
      </c>
    </row>
    <row r="111" spans="1:20" ht="15" hidden="1" customHeight="1">
      <c r="A111" s="3" t="s">
        <v>5</v>
      </c>
      <c r="B111" s="3" t="s">
        <v>18</v>
      </c>
      <c r="C111" s="2" t="s">
        <v>292</v>
      </c>
      <c r="D111" s="2">
        <v>7219691</v>
      </c>
      <c r="E111" s="8" t="s">
        <v>53</v>
      </c>
      <c r="F111" s="10">
        <v>9103</v>
      </c>
      <c r="G111" s="10">
        <v>2657</v>
      </c>
      <c r="H111" s="10">
        <v>133</v>
      </c>
      <c r="I111" s="34">
        <f t="shared" si="32"/>
        <v>11893</v>
      </c>
      <c r="J111" s="40" t="s">
        <v>237</v>
      </c>
      <c r="K111" s="35">
        <v>25</v>
      </c>
      <c r="L111" s="35">
        <v>75</v>
      </c>
      <c r="M111" s="34">
        <v>12164.73</v>
      </c>
      <c r="N111" s="86">
        <f>VLOOKUP($N$3,'Descrizione DEI res'!$B$2:$L$152,6,FALSE)</f>
        <v>21</v>
      </c>
      <c r="O111" s="86">
        <f>VLOOKUP($N$3,'Descrizione DEI res'!$B$2:$L$152,7,FALSE)</f>
        <v>79</v>
      </c>
      <c r="P111" s="87">
        <f>VLOOKUP($N$3,'Descrizione DEI res'!$B$2:$L$152,8,FALSE)</f>
        <v>1943.89</v>
      </c>
      <c r="Q111" s="86">
        <f>IF($Q$3="NO VALVOLA 3V","NO VALVOLA 3V",VLOOKUP($Q$3,'Descrizione DEI res'!$B$2:$L$152,6,FALSE))</f>
        <v>4</v>
      </c>
      <c r="R111" s="86">
        <f>IF($Q$3="NO VALVOLA 3V","NO VALVOLA 3V",VLOOKUP($Q$3,'Descrizione DEI res'!$B$2:$L$152,7,FALSE))</f>
        <v>96</v>
      </c>
      <c r="S111" s="86">
        <f>IF($Q$3="NO VALVOLA 3V","NO VALVOLA 3V",VLOOKUP($Q$3,'Descrizione DEI res'!$B$2:$L$152,8,FALSE))</f>
        <v>288.69</v>
      </c>
      <c r="T111" s="39" t="s">
        <v>91</v>
      </c>
    </row>
    <row r="112" spans="1:20" ht="15" hidden="1" customHeight="1">
      <c r="A112" s="3" t="s">
        <v>5</v>
      </c>
      <c r="B112" s="3" t="s">
        <v>19</v>
      </c>
      <c r="C112" s="2" t="s">
        <v>292</v>
      </c>
      <c r="D112" s="2">
        <v>7219690</v>
      </c>
      <c r="E112" s="8" t="s">
        <v>53</v>
      </c>
      <c r="F112" s="10">
        <v>9103</v>
      </c>
      <c r="G112" s="10">
        <v>2508</v>
      </c>
      <c r="H112" s="10">
        <v>133</v>
      </c>
      <c r="I112" s="34">
        <f t="shared" si="32"/>
        <v>11744</v>
      </c>
      <c r="J112" s="40" t="s">
        <v>232</v>
      </c>
      <c r="K112" s="35">
        <v>26</v>
      </c>
      <c r="L112" s="35">
        <v>74</v>
      </c>
      <c r="M112" s="34">
        <v>11804.37</v>
      </c>
      <c r="N112" s="86">
        <f>VLOOKUP($N$3,'Descrizione DEI res'!$B$2:$L$152,6,FALSE)</f>
        <v>21</v>
      </c>
      <c r="O112" s="86">
        <f>VLOOKUP($N$3,'Descrizione DEI res'!$B$2:$L$152,7,FALSE)</f>
        <v>79</v>
      </c>
      <c r="P112" s="87">
        <f>VLOOKUP($N$3,'Descrizione DEI res'!$B$2:$L$152,8,FALSE)</f>
        <v>1943.89</v>
      </c>
      <c r="Q112" s="86">
        <f>IF($Q$3="NO VALVOLA 3V","NO VALVOLA 3V",VLOOKUP($Q$3,'Descrizione DEI res'!$B$2:$L$152,6,FALSE))</f>
        <v>4</v>
      </c>
      <c r="R112" s="86">
        <f>IF($Q$3="NO VALVOLA 3V","NO VALVOLA 3V",VLOOKUP($Q$3,'Descrizione DEI res'!$B$2:$L$152,7,FALSE))</f>
        <v>96</v>
      </c>
      <c r="S112" s="86">
        <f>IF($Q$3="NO VALVOLA 3V","NO VALVOLA 3V",VLOOKUP($Q$3,'Descrizione DEI res'!$B$2:$L$152,8,FALSE))</f>
        <v>288.69</v>
      </c>
      <c r="T112" s="39" t="s">
        <v>91</v>
      </c>
    </row>
    <row r="113" spans="1:20" ht="15" hidden="1" customHeight="1">
      <c r="A113" s="3" t="s">
        <v>5</v>
      </c>
      <c r="B113" s="3" t="s">
        <v>21</v>
      </c>
      <c r="C113" s="2" t="s">
        <v>292</v>
      </c>
      <c r="D113" s="2">
        <v>7223487</v>
      </c>
      <c r="E113" s="8" t="s">
        <v>53</v>
      </c>
      <c r="F113" s="10">
        <v>9103</v>
      </c>
      <c r="G113" s="10">
        <v>2496</v>
      </c>
      <c r="H113" s="10">
        <v>133</v>
      </c>
      <c r="I113" s="34">
        <f t="shared" si="32"/>
        <v>11732</v>
      </c>
      <c r="J113" s="34" t="s">
        <v>224</v>
      </c>
      <c r="K113" s="35">
        <v>31</v>
      </c>
      <c r="L113" s="35">
        <v>69</v>
      </c>
      <c r="M113" s="34" t="s">
        <v>105</v>
      </c>
      <c r="N113" s="86" t="s">
        <v>582</v>
      </c>
      <c r="O113" s="86" t="s">
        <v>582</v>
      </c>
      <c r="P113" s="86" t="s">
        <v>582</v>
      </c>
      <c r="Q113" s="86" t="s">
        <v>582</v>
      </c>
      <c r="R113" s="86" t="s">
        <v>582</v>
      </c>
      <c r="S113" s="86" t="s">
        <v>582</v>
      </c>
      <c r="T113" s="45" t="s">
        <v>83</v>
      </c>
    </row>
    <row r="114" spans="1:20" ht="15" hidden="1" customHeight="1">
      <c r="A114" s="29" t="s">
        <v>5</v>
      </c>
      <c r="B114" s="29" t="s">
        <v>21</v>
      </c>
      <c r="C114" s="2" t="s">
        <v>292</v>
      </c>
      <c r="D114" s="2">
        <v>7223487</v>
      </c>
      <c r="E114" s="8" t="s">
        <v>53</v>
      </c>
      <c r="F114" s="10">
        <v>9103</v>
      </c>
      <c r="G114" s="10">
        <v>2496</v>
      </c>
      <c r="H114" s="10">
        <v>133</v>
      </c>
      <c r="I114" s="34">
        <f t="shared" ref="I114" si="42">F114+G114+H114</f>
        <v>11732</v>
      </c>
      <c r="J114" s="34" t="s">
        <v>227</v>
      </c>
      <c r="K114" s="35">
        <v>26</v>
      </c>
      <c r="L114" s="35">
        <v>74</v>
      </c>
      <c r="M114" s="34" t="s">
        <v>108</v>
      </c>
      <c r="N114" s="86" t="s">
        <v>582</v>
      </c>
      <c r="O114" s="86" t="s">
        <v>582</v>
      </c>
      <c r="P114" s="86" t="s">
        <v>582</v>
      </c>
      <c r="Q114" s="86" t="s">
        <v>582</v>
      </c>
      <c r="R114" s="86" t="s">
        <v>582</v>
      </c>
      <c r="S114" s="86" t="s">
        <v>582</v>
      </c>
      <c r="T114" s="39" t="s">
        <v>91</v>
      </c>
    </row>
    <row r="115" spans="1:20" ht="15" hidden="1" customHeight="1">
      <c r="A115" s="3" t="s">
        <v>5</v>
      </c>
      <c r="B115" s="3" t="s">
        <v>23</v>
      </c>
      <c r="C115" s="2" t="s">
        <v>292</v>
      </c>
      <c r="D115" s="2" t="s">
        <v>273</v>
      </c>
      <c r="E115" s="8" t="s">
        <v>53</v>
      </c>
      <c r="F115" s="10">
        <v>9103</v>
      </c>
      <c r="G115" s="10">
        <v>2155</v>
      </c>
      <c r="H115" s="10">
        <v>133</v>
      </c>
      <c r="I115" s="34">
        <f t="shared" si="32"/>
        <v>11391</v>
      </c>
      <c r="J115" s="34" t="s">
        <v>224</v>
      </c>
      <c r="K115" s="35">
        <v>31</v>
      </c>
      <c r="L115" s="35">
        <v>69</v>
      </c>
      <c r="M115" s="34" t="s">
        <v>105</v>
      </c>
      <c r="N115" s="86" t="s">
        <v>582</v>
      </c>
      <c r="O115" s="86" t="s">
        <v>582</v>
      </c>
      <c r="P115" s="86" t="s">
        <v>582</v>
      </c>
      <c r="Q115" s="86" t="s">
        <v>582</v>
      </c>
      <c r="R115" s="86" t="s">
        <v>582</v>
      </c>
      <c r="S115" s="86" t="s">
        <v>582</v>
      </c>
      <c r="T115" s="39" t="s">
        <v>83</v>
      </c>
    </row>
    <row r="116" spans="1:20" ht="15" hidden="1" customHeight="1">
      <c r="A116" s="29" t="s">
        <v>5</v>
      </c>
      <c r="B116" s="29" t="s">
        <v>23</v>
      </c>
      <c r="C116" s="2" t="s">
        <v>292</v>
      </c>
      <c r="D116" s="2" t="s">
        <v>273</v>
      </c>
      <c r="E116" s="8" t="s">
        <v>53</v>
      </c>
      <c r="F116" s="10">
        <v>9103</v>
      </c>
      <c r="G116" s="10">
        <v>2155</v>
      </c>
      <c r="H116" s="10">
        <v>133</v>
      </c>
      <c r="I116" s="34">
        <f t="shared" ref="I116" si="43">F116+G116+H116</f>
        <v>11391</v>
      </c>
      <c r="J116" s="34" t="s">
        <v>227</v>
      </c>
      <c r="K116" s="35">
        <v>26</v>
      </c>
      <c r="L116" s="35">
        <v>74</v>
      </c>
      <c r="M116" s="34" t="s">
        <v>108</v>
      </c>
      <c r="N116" s="86" t="s">
        <v>582</v>
      </c>
      <c r="O116" s="86" t="s">
        <v>582</v>
      </c>
      <c r="P116" s="86" t="s">
        <v>582</v>
      </c>
      <c r="Q116" s="86" t="s">
        <v>582</v>
      </c>
      <c r="R116" s="86" t="s">
        <v>582</v>
      </c>
      <c r="S116" s="86" t="s">
        <v>582</v>
      </c>
      <c r="T116" s="39" t="s">
        <v>91</v>
      </c>
    </row>
    <row r="117" spans="1:20" ht="15" hidden="1" customHeight="1">
      <c r="A117" s="3" t="s">
        <v>5</v>
      </c>
      <c r="B117" s="3" t="s">
        <v>24</v>
      </c>
      <c r="C117" s="2" t="s">
        <v>292</v>
      </c>
      <c r="D117" s="2" t="s">
        <v>274</v>
      </c>
      <c r="E117" s="8" t="s">
        <v>53</v>
      </c>
      <c r="F117" s="10">
        <v>9103</v>
      </c>
      <c r="G117" s="10">
        <v>2052</v>
      </c>
      <c r="H117" s="10">
        <v>133</v>
      </c>
      <c r="I117" s="34">
        <f t="shared" si="32"/>
        <v>11288</v>
      </c>
      <c r="J117" s="34" t="s">
        <v>219</v>
      </c>
      <c r="K117" s="35">
        <v>31</v>
      </c>
      <c r="L117" s="35">
        <v>69</v>
      </c>
      <c r="M117" s="34" t="s">
        <v>96</v>
      </c>
      <c r="N117" s="86" t="s">
        <v>582</v>
      </c>
      <c r="O117" s="86" t="s">
        <v>582</v>
      </c>
      <c r="P117" s="86" t="s">
        <v>582</v>
      </c>
      <c r="Q117" s="86" t="s">
        <v>582</v>
      </c>
      <c r="R117" s="86" t="s">
        <v>582</v>
      </c>
      <c r="S117" s="86" t="s">
        <v>582</v>
      </c>
      <c r="T117" s="39" t="s">
        <v>83</v>
      </c>
    </row>
    <row r="118" spans="1:20" ht="15" hidden="1" customHeight="1">
      <c r="A118" s="29" t="s">
        <v>5</v>
      </c>
      <c r="B118" s="29" t="s">
        <v>24</v>
      </c>
      <c r="C118" s="2" t="s">
        <v>292</v>
      </c>
      <c r="D118" s="2" t="s">
        <v>274</v>
      </c>
      <c r="E118" s="8" t="s">
        <v>53</v>
      </c>
      <c r="F118" s="10">
        <v>9103</v>
      </c>
      <c r="G118" s="10">
        <v>2052</v>
      </c>
      <c r="H118" s="10">
        <v>133</v>
      </c>
      <c r="I118" s="34">
        <f t="shared" ref="I118" si="44">F118+G118+H118</f>
        <v>11288</v>
      </c>
      <c r="J118" s="34" t="s">
        <v>222</v>
      </c>
      <c r="K118" s="35">
        <v>26</v>
      </c>
      <c r="L118" s="35">
        <v>74</v>
      </c>
      <c r="M118" s="34" t="s">
        <v>100</v>
      </c>
      <c r="N118" s="86" t="s">
        <v>582</v>
      </c>
      <c r="O118" s="86" t="s">
        <v>582</v>
      </c>
      <c r="P118" s="86" t="s">
        <v>582</v>
      </c>
      <c r="Q118" s="86" t="s">
        <v>582</v>
      </c>
      <c r="R118" s="86" t="s">
        <v>582</v>
      </c>
      <c r="S118" s="86" t="s">
        <v>582</v>
      </c>
      <c r="T118" s="44" t="s">
        <v>91</v>
      </c>
    </row>
    <row r="119" spans="1:20" ht="15" hidden="1" customHeight="1">
      <c r="A119" s="3" t="s">
        <v>5</v>
      </c>
      <c r="B119" s="3" t="s">
        <v>26</v>
      </c>
      <c r="C119" s="2" t="s">
        <v>292</v>
      </c>
      <c r="D119" s="2" t="s">
        <v>276</v>
      </c>
      <c r="E119" s="8" t="s">
        <v>53</v>
      </c>
      <c r="F119" s="10">
        <v>9103</v>
      </c>
      <c r="G119" s="10">
        <v>2035</v>
      </c>
      <c r="H119" s="10">
        <v>133</v>
      </c>
      <c r="I119" s="34">
        <f t="shared" si="32"/>
        <v>11271</v>
      </c>
      <c r="J119" s="40" t="s">
        <v>232</v>
      </c>
      <c r="K119" s="35">
        <v>26</v>
      </c>
      <c r="L119" s="35">
        <v>74</v>
      </c>
      <c r="M119" s="34">
        <v>11804.37</v>
      </c>
      <c r="N119" s="86">
        <f>VLOOKUP($N$3,'Descrizione DEI res'!$B$2:$L$152,6,FALSE)</f>
        <v>21</v>
      </c>
      <c r="O119" s="86">
        <f>VLOOKUP($N$3,'Descrizione DEI res'!$B$2:$L$152,7,FALSE)</f>
        <v>79</v>
      </c>
      <c r="P119" s="87">
        <f>VLOOKUP($N$3,'Descrizione DEI res'!$B$2:$L$152,8,FALSE)</f>
        <v>1943.89</v>
      </c>
      <c r="Q119" s="86">
        <f>IF($Q$3="NO VALVOLA 3V","NO VALVOLA 3V",VLOOKUP($Q$3,'Descrizione DEI res'!$B$2:$L$152,6,FALSE))</f>
        <v>4</v>
      </c>
      <c r="R119" s="86">
        <f>IF($Q$3="NO VALVOLA 3V","NO VALVOLA 3V",VLOOKUP($Q$3,'Descrizione DEI res'!$B$2:$L$152,7,FALSE))</f>
        <v>96</v>
      </c>
      <c r="S119" s="86">
        <f>IF($Q$3="NO VALVOLA 3V","NO VALVOLA 3V",VLOOKUP($Q$3,'Descrizione DEI res'!$B$2:$L$152,8,FALSE))</f>
        <v>288.69</v>
      </c>
      <c r="T119" s="44" t="s">
        <v>91</v>
      </c>
    </row>
    <row r="120" spans="1:20" ht="15" customHeight="1">
      <c r="A120" s="3" t="s">
        <v>5</v>
      </c>
      <c r="B120" s="3" t="s">
        <v>27</v>
      </c>
      <c r="C120" s="2" t="s">
        <v>292</v>
      </c>
      <c r="D120" s="2" t="s">
        <v>277</v>
      </c>
      <c r="E120" s="8" t="s">
        <v>53</v>
      </c>
      <c r="F120" s="10">
        <v>9103</v>
      </c>
      <c r="G120" s="10">
        <v>1871</v>
      </c>
      <c r="H120" s="10">
        <v>133</v>
      </c>
      <c r="I120" s="34">
        <f t="shared" si="32"/>
        <v>11107</v>
      </c>
      <c r="J120" s="40" t="s">
        <v>232</v>
      </c>
      <c r="K120" s="35">
        <v>26</v>
      </c>
      <c r="L120" s="35">
        <v>74</v>
      </c>
      <c r="M120" s="34">
        <v>11804.37</v>
      </c>
      <c r="N120" s="86">
        <f>VLOOKUP($N$3,'Descrizione DEI res'!$B$2:$L$152,6,FALSE)</f>
        <v>21</v>
      </c>
      <c r="O120" s="86">
        <f>VLOOKUP($N$3,'Descrizione DEI res'!$B$2:$L$152,7,FALSE)</f>
        <v>79</v>
      </c>
      <c r="P120" s="87">
        <f>VLOOKUP($N$3,'Descrizione DEI res'!$B$2:$L$152,8,FALSE)</f>
        <v>1943.89</v>
      </c>
      <c r="Q120" s="86">
        <f>IF($Q$3="NO VALVOLA 3V","NO VALVOLA 3V",VLOOKUP($Q$3,'Descrizione DEI res'!$B$2:$L$152,6,FALSE))</f>
        <v>4</v>
      </c>
      <c r="R120" s="86">
        <f>IF($Q$3="NO VALVOLA 3V","NO VALVOLA 3V",VLOOKUP($Q$3,'Descrizione DEI res'!$B$2:$L$152,7,FALSE))</f>
        <v>96</v>
      </c>
      <c r="S120" s="86">
        <f>IF($Q$3="NO VALVOLA 3V","NO VALVOLA 3V",VLOOKUP($Q$3,'Descrizione DEI res'!$B$2:$L$152,8,FALSE))</f>
        <v>288.69</v>
      </c>
      <c r="T120" s="44" t="s">
        <v>91</v>
      </c>
    </row>
    <row r="121" spans="1:20" ht="15" hidden="1" customHeight="1">
      <c r="A121" s="3" t="s">
        <v>5</v>
      </c>
      <c r="B121" s="3" t="s">
        <v>29</v>
      </c>
      <c r="C121" s="2" t="s">
        <v>292</v>
      </c>
      <c r="D121" s="2" t="s">
        <v>270</v>
      </c>
      <c r="E121" s="8" t="s">
        <v>54</v>
      </c>
      <c r="F121" s="10">
        <v>9103</v>
      </c>
      <c r="G121" s="10">
        <v>1918</v>
      </c>
      <c r="H121" s="10">
        <v>155</v>
      </c>
      <c r="I121" s="34">
        <f t="shared" si="32"/>
        <v>11176</v>
      </c>
      <c r="J121" s="34" t="s">
        <v>219</v>
      </c>
      <c r="K121" s="35">
        <v>31</v>
      </c>
      <c r="L121" s="35">
        <v>69</v>
      </c>
      <c r="M121" s="34" t="s">
        <v>96</v>
      </c>
      <c r="N121" s="86" t="s">
        <v>582</v>
      </c>
      <c r="O121" s="86" t="s">
        <v>582</v>
      </c>
      <c r="P121" s="86" t="s">
        <v>582</v>
      </c>
      <c r="Q121" s="86" t="s">
        <v>582</v>
      </c>
      <c r="R121" s="86" t="s">
        <v>582</v>
      </c>
      <c r="S121" s="86" t="s">
        <v>582</v>
      </c>
      <c r="T121" s="44" t="s">
        <v>83</v>
      </c>
    </row>
    <row r="122" spans="1:20" ht="15" hidden="1" customHeight="1">
      <c r="A122" s="29" t="s">
        <v>5</v>
      </c>
      <c r="B122" s="29" t="s">
        <v>29</v>
      </c>
      <c r="C122" s="2" t="s">
        <v>292</v>
      </c>
      <c r="D122" s="2" t="s">
        <v>270</v>
      </c>
      <c r="E122" s="8" t="s">
        <v>54</v>
      </c>
      <c r="F122" s="10">
        <v>9103</v>
      </c>
      <c r="G122" s="10">
        <v>1918</v>
      </c>
      <c r="H122" s="10">
        <v>155</v>
      </c>
      <c r="I122" s="34">
        <f t="shared" ref="I122" si="45">F122+G122+H122</f>
        <v>11176</v>
      </c>
      <c r="J122" s="34" t="s">
        <v>222</v>
      </c>
      <c r="K122" s="35">
        <v>26</v>
      </c>
      <c r="L122" s="35">
        <v>74</v>
      </c>
      <c r="M122" s="34" t="s">
        <v>100</v>
      </c>
      <c r="N122" s="86" t="s">
        <v>582</v>
      </c>
      <c r="O122" s="86" t="s">
        <v>582</v>
      </c>
      <c r="P122" s="86" t="s">
        <v>582</v>
      </c>
      <c r="Q122" s="86" t="s">
        <v>582</v>
      </c>
      <c r="R122" s="86" t="s">
        <v>582</v>
      </c>
      <c r="S122" s="86" t="s">
        <v>582</v>
      </c>
      <c r="T122" s="44" t="s">
        <v>91</v>
      </c>
    </row>
    <row r="123" spans="1:20" ht="15" hidden="1" customHeight="1">
      <c r="A123" s="3" t="s">
        <v>5</v>
      </c>
      <c r="B123" s="3" t="s">
        <v>31</v>
      </c>
      <c r="C123" s="2" t="s">
        <v>292</v>
      </c>
      <c r="D123" s="2" t="s">
        <v>271</v>
      </c>
      <c r="E123" s="8" t="s">
        <v>53</v>
      </c>
      <c r="F123" s="10">
        <v>9103</v>
      </c>
      <c r="G123" s="10">
        <v>1814</v>
      </c>
      <c r="H123" s="10">
        <v>133</v>
      </c>
      <c r="I123" s="34">
        <f t="shared" si="32"/>
        <v>11050</v>
      </c>
      <c r="J123" s="34" t="s">
        <v>219</v>
      </c>
      <c r="K123" s="35">
        <v>31</v>
      </c>
      <c r="L123" s="35">
        <v>69</v>
      </c>
      <c r="M123" s="34" t="s">
        <v>96</v>
      </c>
      <c r="N123" s="86" t="s">
        <v>582</v>
      </c>
      <c r="O123" s="86" t="s">
        <v>582</v>
      </c>
      <c r="P123" s="86" t="s">
        <v>582</v>
      </c>
      <c r="Q123" s="86" t="s">
        <v>582</v>
      </c>
      <c r="R123" s="86" t="s">
        <v>582</v>
      </c>
      <c r="S123" s="86" t="s">
        <v>582</v>
      </c>
      <c r="T123" s="44" t="s">
        <v>83</v>
      </c>
    </row>
    <row r="124" spans="1:20" ht="15" hidden="1" customHeight="1">
      <c r="A124" s="29" t="s">
        <v>5</v>
      </c>
      <c r="B124" s="29" t="s">
        <v>31</v>
      </c>
      <c r="C124" s="2" t="s">
        <v>292</v>
      </c>
      <c r="D124" s="2" t="s">
        <v>271</v>
      </c>
      <c r="E124" s="8" t="s">
        <v>53</v>
      </c>
      <c r="F124" s="10">
        <v>9103</v>
      </c>
      <c r="G124" s="10">
        <v>1814</v>
      </c>
      <c r="H124" s="10">
        <v>133</v>
      </c>
      <c r="I124" s="34">
        <f t="shared" ref="I124" si="46">F124+G124+H124</f>
        <v>11050</v>
      </c>
      <c r="J124" s="34" t="s">
        <v>222</v>
      </c>
      <c r="K124" s="35">
        <v>26</v>
      </c>
      <c r="L124" s="35">
        <v>74</v>
      </c>
      <c r="M124" s="34" t="s">
        <v>100</v>
      </c>
      <c r="N124" s="86" t="s">
        <v>582</v>
      </c>
      <c r="O124" s="86" t="s">
        <v>582</v>
      </c>
      <c r="P124" s="86" t="s">
        <v>582</v>
      </c>
      <c r="Q124" s="86" t="s">
        <v>582</v>
      </c>
      <c r="R124" s="86" t="s">
        <v>582</v>
      </c>
      <c r="S124" s="86" t="s">
        <v>582</v>
      </c>
      <c r="T124" s="44" t="s">
        <v>91</v>
      </c>
    </row>
    <row r="125" spans="1:20" ht="15" hidden="1" customHeight="1">
      <c r="A125" s="3" t="s">
        <v>5</v>
      </c>
      <c r="B125" s="3" t="s">
        <v>33</v>
      </c>
      <c r="C125" s="2" t="s">
        <v>292</v>
      </c>
      <c r="D125" s="2" t="s">
        <v>263</v>
      </c>
      <c r="E125" s="8" t="s">
        <v>54</v>
      </c>
      <c r="F125" s="10">
        <v>9103</v>
      </c>
      <c r="G125" s="10">
        <v>2264</v>
      </c>
      <c r="H125" s="10">
        <v>155</v>
      </c>
      <c r="I125" s="34">
        <f t="shared" si="32"/>
        <v>11522</v>
      </c>
      <c r="J125" s="34" t="s">
        <v>219</v>
      </c>
      <c r="K125" s="35">
        <v>31</v>
      </c>
      <c r="L125" s="35">
        <v>69</v>
      </c>
      <c r="M125" s="34" t="s">
        <v>96</v>
      </c>
      <c r="N125" s="86" t="s">
        <v>582</v>
      </c>
      <c r="O125" s="86" t="s">
        <v>582</v>
      </c>
      <c r="P125" s="86" t="s">
        <v>582</v>
      </c>
      <c r="Q125" s="86" t="s">
        <v>582</v>
      </c>
      <c r="R125" s="86" t="s">
        <v>582</v>
      </c>
      <c r="S125" s="86" t="s">
        <v>582</v>
      </c>
      <c r="T125" s="44" t="s">
        <v>83</v>
      </c>
    </row>
    <row r="126" spans="1:20" ht="15" hidden="1" customHeight="1">
      <c r="A126" s="29" t="s">
        <v>5</v>
      </c>
      <c r="B126" s="29" t="s">
        <v>33</v>
      </c>
      <c r="C126" s="2" t="s">
        <v>292</v>
      </c>
      <c r="D126" s="2" t="s">
        <v>263</v>
      </c>
      <c r="E126" s="8" t="s">
        <v>54</v>
      </c>
      <c r="F126" s="10">
        <v>9103</v>
      </c>
      <c r="G126" s="10">
        <v>2264</v>
      </c>
      <c r="H126" s="10">
        <v>155</v>
      </c>
      <c r="I126" s="34">
        <f t="shared" ref="I126" si="47">F126+G126+H126</f>
        <v>11522</v>
      </c>
      <c r="J126" s="34" t="s">
        <v>222</v>
      </c>
      <c r="K126" s="35">
        <v>26</v>
      </c>
      <c r="L126" s="35">
        <v>74</v>
      </c>
      <c r="M126" s="34" t="s">
        <v>100</v>
      </c>
      <c r="N126" s="86" t="s">
        <v>582</v>
      </c>
      <c r="O126" s="86" t="s">
        <v>582</v>
      </c>
      <c r="P126" s="86" t="s">
        <v>582</v>
      </c>
      <c r="Q126" s="86" t="s">
        <v>582</v>
      </c>
      <c r="R126" s="86" t="s">
        <v>582</v>
      </c>
      <c r="S126" s="86" t="s">
        <v>582</v>
      </c>
      <c r="T126" s="44" t="s">
        <v>91</v>
      </c>
    </row>
    <row r="127" spans="1:20" ht="15" hidden="1" customHeight="1">
      <c r="A127" s="3" t="s">
        <v>5</v>
      </c>
      <c r="B127" s="3" t="s">
        <v>35</v>
      </c>
      <c r="C127" s="2" t="s">
        <v>292</v>
      </c>
      <c r="D127" s="2" t="s">
        <v>265</v>
      </c>
      <c r="E127" s="8" t="s">
        <v>54</v>
      </c>
      <c r="F127" s="10">
        <v>9103</v>
      </c>
      <c r="G127" s="10">
        <v>2071</v>
      </c>
      <c r="H127" s="10">
        <v>155</v>
      </c>
      <c r="I127" s="34">
        <f t="shared" si="32"/>
        <v>11329</v>
      </c>
      <c r="J127" s="40" t="s">
        <v>232</v>
      </c>
      <c r="K127" s="35">
        <v>26</v>
      </c>
      <c r="L127" s="35">
        <v>74</v>
      </c>
      <c r="M127" s="34">
        <v>11804.37</v>
      </c>
      <c r="N127" s="86">
        <f>VLOOKUP($N$3,'Descrizione DEI res'!$B$2:$L$152,6,FALSE)</f>
        <v>21</v>
      </c>
      <c r="O127" s="86">
        <f>VLOOKUP($N$3,'Descrizione DEI res'!$B$2:$L$152,7,FALSE)</f>
        <v>79</v>
      </c>
      <c r="P127" s="87">
        <f>VLOOKUP($N$3,'Descrizione DEI res'!$B$2:$L$152,8,FALSE)</f>
        <v>1943.89</v>
      </c>
      <c r="Q127" s="86">
        <f>IF($Q$3="NO VALVOLA 3V","NO VALVOLA 3V",VLOOKUP($Q$3,'Descrizione DEI res'!$B$2:$L$152,6,FALSE))</f>
        <v>4</v>
      </c>
      <c r="R127" s="86">
        <f>IF($Q$3="NO VALVOLA 3V","NO VALVOLA 3V",VLOOKUP($Q$3,'Descrizione DEI res'!$B$2:$L$152,7,FALSE))</f>
        <v>96</v>
      </c>
      <c r="S127" s="86">
        <f>IF($Q$3="NO VALVOLA 3V","NO VALVOLA 3V",VLOOKUP($Q$3,'Descrizione DEI res'!$B$2:$L$152,8,FALSE))</f>
        <v>288.69</v>
      </c>
      <c r="T127" s="39" t="s">
        <v>91</v>
      </c>
    </row>
    <row r="128" spans="1:20" ht="15" hidden="1" customHeight="1">
      <c r="A128" s="3" t="s">
        <v>5</v>
      </c>
      <c r="B128" s="3" t="s">
        <v>36</v>
      </c>
      <c r="C128" s="2" t="s">
        <v>292</v>
      </c>
      <c r="D128" s="2" t="s">
        <v>266</v>
      </c>
      <c r="E128" s="8" t="s">
        <v>54</v>
      </c>
      <c r="F128" s="10">
        <v>9103</v>
      </c>
      <c r="G128" s="10">
        <v>1929</v>
      </c>
      <c r="H128" s="10">
        <v>155</v>
      </c>
      <c r="I128" s="34">
        <f t="shared" si="32"/>
        <v>11187</v>
      </c>
      <c r="J128" s="34" t="s">
        <v>219</v>
      </c>
      <c r="K128" s="35">
        <v>31</v>
      </c>
      <c r="L128" s="35">
        <v>69</v>
      </c>
      <c r="M128" s="34" t="s">
        <v>96</v>
      </c>
      <c r="N128" s="86" t="s">
        <v>582</v>
      </c>
      <c r="O128" s="86" t="s">
        <v>582</v>
      </c>
      <c r="P128" s="86" t="s">
        <v>582</v>
      </c>
      <c r="Q128" s="86" t="s">
        <v>582</v>
      </c>
      <c r="R128" s="86" t="s">
        <v>582</v>
      </c>
      <c r="S128" s="86" t="s">
        <v>582</v>
      </c>
      <c r="T128" s="39" t="s">
        <v>83</v>
      </c>
    </row>
    <row r="129" spans="1:20" ht="15" hidden="1" customHeight="1">
      <c r="A129" s="29" t="s">
        <v>5</v>
      </c>
      <c r="B129" s="29" t="s">
        <v>36</v>
      </c>
      <c r="C129" s="2" t="s">
        <v>292</v>
      </c>
      <c r="D129" s="2" t="s">
        <v>266</v>
      </c>
      <c r="E129" s="8" t="s">
        <v>54</v>
      </c>
      <c r="F129" s="10">
        <v>9103</v>
      </c>
      <c r="G129" s="10">
        <v>1929</v>
      </c>
      <c r="H129" s="10">
        <v>155</v>
      </c>
      <c r="I129" s="34">
        <f t="shared" ref="I129" si="48">F129+G129+H129</f>
        <v>11187</v>
      </c>
      <c r="J129" s="34" t="s">
        <v>222</v>
      </c>
      <c r="K129" s="35">
        <v>26</v>
      </c>
      <c r="L129" s="35">
        <v>74</v>
      </c>
      <c r="M129" s="34" t="s">
        <v>100</v>
      </c>
      <c r="N129" s="86" t="s">
        <v>582</v>
      </c>
      <c r="O129" s="86" t="s">
        <v>582</v>
      </c>
      <c r="P129" s="86" t="s">
        <v>582</v>
      </c>
      <c r="Q129" s="86" t="s">
        <v>582</v>
      </c>
      <c r="R129" s="86" t="s">
        <v>582</v>
      </c>
      <c r="S129" s="86" t="s">
        <v>582</v>
      </c>
      <c r="T129" s="39" t="s">
        <v>91</v>
      </c>
    </row>
    <row r="130" spans="1:20" ht="15" hidden="1" customHeight="1">
      <c r="A130" s="3" t="s">
        <v>6</v>
      </c>
      <c r="B130" s="3" t="s">
        <v>18</v>
      </c>
      <c r="C130" s="2" t="s">
        <v>291</v>
      </c>
      <c r="D130" s="2">
        <v>7219691</v>
      </c>
      <c r="E130" s="8" t="s">
        <v>53</v>
      </c>
      <c r="F130" s="10">
        <v>10054</v>
      </c>
      <c r="G130" s="10">
        <v>2657</v>
      </c>
      <c r="H130" s="10">
        <v>133</v>
      </c>
      <c r="I130" s="34">
        <f t="shared" si="32"/>
        <v>12844</v>
      </c>
      <c r="J130" s="40" t="s">
        <v>182</v>
      </c>
      <c r="K130" s="35"/>
      <c r="L130" s="35"/>
      <c r="M130" s="34"/>
      <c r="N130" s="86"/>
      <c r="O130" s="86"/>
      <c r="P130" s="86"/>
      <c r="Q130" s="86"/>
      <c r="R130" s="86"/>
      <c r="S130" s="86"/>
    </row>
    <row r="131" spans="1:20" ht="15" hidden="1" customHeight="1">
      <c r="A131" s="3" t="s">
        <v>7</v>
      </c>
      <c r="B131" s="3" t="s">
        <v>16</v>
      </c>
      <c r="C131" s="2" t="s">
        <v>290</v>
      </c>
      <c r="D131" s="2">
        <v>7219693</v>
      </c>
      <c r="E131" s="8" t="s">
        <v>53</v>
      </c>
      <c r="F131" s="10">
        <v>9636</v>
      </c>
      <c r="G131" s="10">
        <v>2800</v>
      </c>
      <c r="H131" s="10">
        <v>133</v>
      </c>
      <c r="I131" s="34">
        <f t="shared" si="32"/>
        <v>12569</v>
      </c>
      <c r="J131" s="34" t="s">
        <v>227</v>
      </c>
      <c r="K131" s="35">
        <v>26</v>
      </c>
      <c r="L131" s="35">
        <v>74</v>
      </c>
      <c r="M131" s="34" t="s">
        <v>108</v>
      </c>
      <c r="N131" s="86" t="s">
        <v>582</v>
      </c>
      <c r="O131" s="86" t="s">
        <v>582</v>
      </c>
      <c r="P131" s="86" t="s">
        <v>582</v>
      </c>
      <c r="Q131" s="86" t="s">
        <v>582</v>
      </c>
      <c r="R131" s="86" t="s">
        <v>582</v>
      </c>
      <c r="S131" s="86" t="s">
        <v>582</v>
      </c>
    </row>
    <row r="132" spans="1:20" ht="15" hidden="1" customHeight="1">
      <c r="A132" s="3" t="s">
        <v>7</v>
      </c>
      <c r="B132" s="3" t="s">
        <v>18</v>
      </c>
      <c r="C132" s="2" t="s">
        <v>290</v>
      </c>
      <c r="D132" s="2">
        <v>7219691</v>
      </c>
      <c r="E132" s="8" t="s">
        <v>53</v>
      </c>
      <c r="F132" s="10">
        <v>9636</v>
      </c>
      <c r="G132" s="10">
        <v>2657</v>
      </c>
      <c r="H132" s="10">
        <v>133</v>
      </c>
      <c r="I132" s="34">
        <f t="shared" si="32"/>
        <v>12426</v>
      </c>
      <c r="J132" s="40" t="s">
        <v>237</v>
      </c>
      <c r="K132" s="35">
        <v>25</v>
      </c>
      <c r="L132" s="35">
        <v>75</v>
      </c>
      <c r="M132" s="34">
        <v>12164.73</v>
      </c>
      <c r="N132" s="86">
        <f>VLOOKUP($N$3,'Descrizione DEI res'!$B$2:$L$152,6,FALSE)</f>
        <v>21</v>
      </c>
      <c r="O132" s="86">
        <f>VLOOKUP($N$3,'Descrizione DEI res'!$B$2:$L$152,7,FALSE)</f>
        <v>79</v>
      </c>
      <c r="P132" s="87">
        <f>VLOOKUP($N$3,'Descrizione DEI res'!$B$2:$L$152,8,FALSE)</f>
        <v>1943.89</v>
      </c>
      <c r="Q132" s="86">
        <f>IF($Q$3="NO VALVOLA 3V","NO VALVOLA 3V",VLOOKUP($Q$3,'Descrizione DEI res'!$B$2:$L$152,6,FALSE))</f>
        <v>4</v>
      </c>
      <c r="R132" s="86">
        <f>IF($Q$3="NO VALVOLA 3V","NO VALVOLA 3V",VLOOKUP($Q$3,'Descrizione DEI res'!$B$2:$L$152,7,FALSE))</f>
        <v>96</v>
      </c>
      <c r="S132" s="86">
        <f>IF($Q$3="NO VALVOLA 3V","NO VALVOLA 3V",VLOOKUP($Q$3,'Descrizione DEI res'!$B$2:$L$152,8,FALSE))</f>
        <v>288.69</v>
      </c>
    </row>
    <row r="133" spans="1:20" ht="15" hidden="1" customHeight="1">
      <c r="A133" s="3" t="s">
        <v>7</v>
      </c>
      <c r="B133" s="3" t="s">
        <v>19</v>
      </c>
      <c r="C133" s="2" t="s">
        <v>290</v>
      </c>
      <c r="D133" s="2">
        <v>7219690</v>
      </c>
      <c r="E133" s="8" t="s">
        <v>53</v>
      </c>
      <c r="F133" s="10">
        <v>9636</v>
      </c>
      <c r="G133" s="10">
        <v>2508</v>
      </c>
      <c r="H133" s="10">
        <v>133</v>
      </c>
      <c r="I133" s="34">
        <f t="shared" si="32"/>
        <v>12277</v>
      </c>
      <c r="J133" s="40" t="s">
        <v>232</v>
      </c>
      <c r="K133" s="35">
        <v>26</v>
      </c>
      <c r="L133" s="35">
        <v>74</v>
      </c>
      <c r="M133" s="34">
        <v>11804.37</v>
      </c>
      <c r="N133" s="86">
        <f>VLOOKUP($N$3,'Descrizione DEI res'!$B$2:$L$152,6,FALSE)</f>
        <v>21</v>
      </c>
      <c r="O133" s="86">
        <f>VLOOKUP($N$3,'Descrizione DEI res'!$B$2:$L$152,7,FALSE)</f>
        <v>79</v>
      </c>
      <c r="P133" s="87">
        <f>VLOOKUP($N$3,'Descrizione DEI res'!$B$2:$L$152,8,FALSE)</f>
        <v>1943.89</v>
      </c>
      <c r="Q133" s="86">
        <f>IF($Q$3="NO VALVOLA 3V","NO VALVOLA 3V",VLOOKUP($Q$3,'Descrizione DEI res'!$B$2:$L$152,6,FALSE))</f>
        <v>4</v>
      </c>
      <c r="R133" s="86">
        <f>IF($Q$3="NO VALVOLA 3V","NO VALVOLA 3V",VLOOKUP($Q$3,'Descrizione DEI res'!$B$2:$L$152,7,FALSE))</f>
        <v>96</v>
      </c>
      <c r="S133" s="86">
        <f>IF($Q$3="NO VALVOLA 3V","NO VALVOLA 3V",VLOOKUP($Q$3,'Descrizione DEI res'!$B$2:$L$152,8,FALSE))</f>
        <v>288.69</v>
      </c>
    </row>
    <row r="134" spans="1:20" ht="15" hidden="1" customHeight="1">
      <c r="A134" s="3" t="s">
        <v>7</v>
      </c>
      <c r="B134" s="3" t="s">
        <v>21</v>
      </c>
      <c r="C134" s="2" t="s">
        <v>290</v>
      </c>
      <c r="D134" s="2">
        <v>7223487</v>
      </c>
      <c r="E134" s="8" t="s">
        <v>53</v>
      </c>
      <c r="F134" s="10">
        <v>9636</v>
      </c>
      <c r="G134" s="10">
        <v>2496</v>
      </c>
      <c r="H134" s="10">
        <v>133</v>
      </c>
      <c r="I134" s="34">
        <f t="shared" si="32"/>
        <v>12265</v>
      </c>
      <c r="J134" s="34" t="s">
        <v>227</v>
      </c>
      <c r="K134" s="35">
        <v>26</v>
      </c>
      <c r="L134" s="35">
        <v>74</v>
      </c>
      <c r="M134" s="34" t="s">
        <v>108</v>
      </c>
      <c r="N134" s="86" t="s">
        <v>582</v>
      </c>
      <c r="O134" s="86" t="s">
        <v>582</v>
      </c>
      <c r="P134" s="86" t="s">
        <v>582</v>
      </c>
      <c r="Q134" s="86" t="s">
        <v>582</v>
      </c>
      <c r="R134" s="86" t="s">
        <v>582</v>
      </c>
      <c r="S134" s="86" t="s">
        <v>582</v>
      </c>
    </row>
    <row r="135" spans="1:20" ht="15" hidden="1" customHeight="1">
      <c r="A135" s="3" t="s">
        <v>7</v>
      </c>
      <c r="B135" s="3" t="s">
        <v>23</v>
      </c>
      <c r="C135" s="2" t="s">
        <v>290</v>
      </c>
      <c r="D135" s="2" t="s">
        <v>273</v>
      </c>
      <c r="E135" s="8" t="s">
        <v>53</v>
      </c>
      <c r="F135" s="10">
        <v>9636</v>
      </c>
      <c r="G135" s="10">
        <v>2155</v>
      </c>
      <c r="H135" s="10">
        <v>133</v>
      </c>
      <c r="I135" s="34">
        <f t="shared" si="32"/>
        <v>11924</v>
      </c>
      <c r="J135" s="34" t="s">
        <v>227</v>
      </c>
      <c r="K135" s="35">
        <v>26</v>
      </c>
      <c r="L135" s="35">
        <v>74</v>
      </c>
      <c r="M135" s="34" t="s">
        <v>108</v>
      </c>
      <c r="N135" s="86" t="s">
        <v>582</v>
      </c>
      <c r="O135" s="86" t="s">
        <v>582</v>
      </c>
      <c r="P135" s="86" t="s">
        <v>582</v>
      </c>
      <c r="Q135" s="86" t="s">
        <v>582</v>
      </c>
      <c r="R135" s="86" t="s">
        <v>582</v>
      </c>
      <c r="S135" s="86" t="s">
        <v>582</v>
      </c>
    </row>
    <row r="136" spans="1:20" ht="15" hidden="1" customHeight="1">
      <c r="A136" s="3" t="s">
        <v>7</v>
      </c>
      <c r="B136" s="3" t="s">
        <v>24</v>
      </c>
      <c r="C136" s="2" t="s">
        <v>290</v>
      </c>
      <c r="D136" s="2" t="s">
        <v>274</v>
      </c>
      <c r="E136" s="8" t="s">
        <v>53</v>
      </c>
      <c r="F136" s="10">
        <v>9636</v>
      </c>
      <c r="G136" s="10">
        <v>2052</v>
      </c>
      <c r="H136" s="10">
        <v>133</v>
      </c>
      <c r="I136" s="34">
        <f t="shared" si="32"/>
        <v>11821</v>
      </c>
      <c r="J136" s="34" t="s">
        <v>222</v>
      </c>
      <c r="K136" s="35">
        <v>26</v>
      </c>
      <c r="L136" s="35">
        <v>74</v>
      </c>
      <c r="M136" s="34" t="s">
        <v>100</v>
      </c>
      <c r="N136" s="86" t="s">
        <v>582</v>
      </c>
      <c r="O136" s="86" t="s">
        <v>582</v>
      </c>
      <c r="P136" s="86" t="s">
        <v>582</v>
      </c>
      <c r="Q136" s="86" t="s">
        <v>582</v>
      </c>
      <c r="R136" s="86" t="s">
        <v>582</v>
      </c>
      <c r="S136" s="86" t="s">
        <v>582</v>
      </c>
    </row>
    <row r="137" spans="1:20" ht="15" hidden="1" customHeight="1">
      <c r="A137" s="3" t="s">
        <v>7</v>
      </c>
      <c r="B137" s="3" t="s">
        <v>26</v>
      </c>
      <c r="C137" s="2" t="s">
        <v>290</v>
      </c>
      <c r="D137" s="2" t="s">
        <v>276</v>
      </c>
      <c r="E137" s="8" t="s">
        <v>53</v>
      </c>
      <c r="F137" s="10">
        <v>9636</v>
      </c>
      <c r="G137" s="10">
        <v>2035</v>
      </c>
      <c r="H137" s="10">
        <v>133</v>
      </c>
      <c r="I137" s="34">
        <f t="shared" si="32"/>
        <v>11804</v>
      </c>
      <c r="J137" s="40" t="s">
        <v>232</v>
      </c>
      <c r="K137" s="35">
        <v>26</v>
      </c>
      <c r="L137" s="35">
        <v>74</v>
      </c>
      <c r="M137" s="34">
        <v>11804.37</v>
      </c>
      <c r="N137" s="86">
        <f>VLOOKUP($N$3,'Descrizione DEI res'!$B$2:$L$152,6,FALSE)</f>
        <v>21</v>
      </c>
      <c r="O137" s="86">
        <f>VLOOKUP($N$3,'Descrizione DEI res'!$B$2:$L$152,7,FALSE)</f>
        <v>79</v>
      </c>
      <c r="P137" s="87">
        <f>VLOOKUP($N$3,'Descrizione DEI res'!$B$2:$L$152,8,FALSE)</f>
        <v>1943.89</v>
      </c>
      <c r="Q137" s="86">
        <f>IF($Q$3="NO VALVOLA 3V","NO VALVOLA 3V",VLOOKUP($Q$3,'Descrizione DEI res'!$B$2:$L$152,6,FALSE))</f>
        <v>4</v>
      </c>
      <c r="R137" s="86">
        <f>IF($Q$3="NO VALVOLA 3V","NO VALVOLA 3V",VLOOKUP($Q$3,'Descrizione DEI res'!$B$2:$L$152,7,FALSE))</f>
        <v>96</v>
      </c>
      <c r="S137" s="86">
        <f>IF($Q$3="NO VALVOLA 3V","NO VALVOLA 3V",VLOOKUP($Q$3,'Descrizione DEI res'!$B$2:$L$152,8,FALSE))</f>
        <v>288.69</v>
      </c>
    </row>
    <row r="138" spans="1:20" ht="15" hidden="1" customHeight="1">
      <c r="A138" s="3" t="s">
        <v>7</v>
      </c>
      <c r="B138" s="3" t="s">
        <v>27</v>
      </c>
      <c r="C138" s="2" t="s">
        <v>290</v>
      </c>
      <c r="D138" s="2" t="s">
        <v>277</v>
      </c>
      <c r="E138" s="8" t="s">
        <v>53</v>
      </c>
      <c r="F138" s="10">
        <v>9636</v>
      </c>
      <c r="G138" s="10">
        <v>1871</v>
      </c>
      <c r="H138" s="10">
        <v>133</v>
      </c>
      <c r="I138" s="34">
        <f t="shared" si="32"/>
        <v>11640</v>
      </c>
      <c r="J138" s="40" t="s">
        <v>232</v>
      </c>
      <c r="K138" s="35">
        <v>26</v>
      </c>
      <c r="L138" s="35">
        <v>74</v>
      </c>
      <c r="M138" s="34">
        <v>11804.37</v>
      </c>
      <c r="N138" s="86">
        <f>VLOOKUP($N$3,'Descrizione DEI res'!$B$2:$L$152,6,FALSE)</f>
        <v>21</v>
      </c>
      <c r="O138" s="86">
        <f>VLOOKUP($N$3,'Descrizione DEI res'!$B$2:$L$152,7,FALSE)</f>
        <v>79</v>
      </c>
      <c r="P138" s="87">
        <f>VLOOKUP($N$3,'Descrizione DEI res'!$B$2:$L$152,8,FALSE)</f>
        <v>1943.89</v>
      </c>
      <c r="Q138" s="86">
        <f>IF($Q$3="NO VALVOLA 3V","NO VALVOLA 3V",VLOOKUP($Q$3,'Descrizione DEI res'!$B$2:$L$152,6,FALSE))</f>
        <v>4</v>
      </c>
      <c r="R138" s="86">
        <f>IF($Q$3="NO VALVOLA 3V","NO VALVOLA 3V",VLOOKUP($Q$3,'Descrizione DEI res'!$B$2:$L$152,7,FALSE))</f>
        <v>96</v>
      </c>
      <c r="S138" s="86">
        <f>IF($Q$3="NO VALVOLA 3V","NO VALVOLA 3V",VLOOKUP($Q$3,'Descrizione DEI res'!$B$2:$L$152,8,FALSE))</f>
        <v>288.69</v>
      </c>
    </row>
    <row r="139" spans="1:20" ht="15" hidden="1" customHeight="1">
      <c r="A139" s="3" t="s">
        <v>7</v>
      </c>
      <c r="B139" s="3" t="s">
        <v>29</v>
      </c>
      <c r="C139" s="2" t="s">
        <v>290</v>
      </c>
      <c r="D139" s="2" t="s">
        <v>270</v>
      </c>
      <c r="E139" s="8" t="s">
        <v>54</v>
      </c>
      <c r="F139" s="10">
        <v>9636</v>
      </c>
      <c r="G139" s="10">
        <v>1918</v>
      </c>
      <c r="H139" s="10">
        <v>155</v>
      </c>
      <c r="I139" s="34">
        <f t="shared" si="32"/>
        <v>11709</v>
      </c>
      <c r="J139" s="34" t="s">
        <v>222</v>
      </c>
      <c r="K139" s="35">
        <v>26</v>
      </c>
      <c r="L139" s="35">
        <v>74</v>
      </c>
      <c r="M139" s="34" t="s">
        <v>100</v>
      </c>
      <c r="N139" s="86" t="s">
        <v>582</v>
      </c>
      <c r="O139" s="86" t="s">
        <v>582</v>
      </c>
      <c r="P139" s="86" t="s">
        <v>582</v>
      </c>
      <c r="Q139" s="86" t="s">
        <v>582</v>
      </c>
      <c r="R139" s="86" t="s">
        <v>582</v>
      </c>
      <c r="S139" s="86" t="s">
        <v>582</v>
      </c>
    </row>
    <row r="140" spans="1:20" ht="15" hidden="1" customHeight="1">
      <c r="A140" s="3" t="s">
        <v>7</v>
      </c>
      <c r="B140" s="3" t="s">
        <v>31</v>
      </c>
      <c r="C140" s="2" t="s">
        <v>290</v>
      </c>
      <c r="D140" s="2" t="s">
        <v>271</v>
      </c>
      <c r="E140" s="8" t="s">
        <v>53</v>
      </c>
      <c r="F140" s="10">
        <v>9636</v>
      </c>
      <c r="G140" s="10">
        <v>1814</v>
      </c>
      <c r="H140" s="10">
        <v>133</v>
      </c>
      <c r="I140" s="34">
        <f t="shared" si="32"/>
        <v>11583</v>
      </c>
      <c r="J140" s="34" t="s">
        <v>222</v>
      </c>
      <c r="K140" s="35">
        <v>26</v>
      </c>
      <c r="L140" s="35">
        <v>74</v>
      </c>
      <c r="M140" s="34" t="s">
        <v>100</v>
      </c>
      <c r="N140" s="86" t="s">
        <v>582</v>
      </c>
      <c r="O140" s="86" t="s">
        <v>582</v>
      </c>
      <c r="P140" s="86" t="s">
        <v>582</v>
      </c>
      <c r="Q140" s="86" t="s">
        <v>582</v>
      </c>
      <c r="R140" s="86" t="s">
        <v>582</v>
      </c>
      <c r="S140" s="86" t="s">
        <v>582</v>
      </c>
    </row>
    <row r="141" spans="1:20" ht="15" hidden="1" customHeight="1">
      <c r="A141" s="3" t="s">
        <v>7</v>
      </c>
      <c r="B141" s="3" t="s">
        <v>33</v>
      </c>
      <c r="C141" s="2" t="s">
        <v>290</v>
      </c>
      <c r="D141" s="2" t="s">
        <v>263</v>
      </c>
      <c r="E141" s="8" t="s">
        <v>54</v>
      </c>
      <c r="F141" s="10">
        <v>9636</v>
      </c>
      <c r="G141" s="10">
        <v>2264</v>
      </c>
      <c r="H141" s="10">
        <v>155</v>
      </c>
      <c r="I141" s="34">
        <f t="shared" si="32"/>
        <v>12055</v>
      </c>
      <c r="J141" s="34" t="s">
        <v>222</v>
      </c>
      <c r="K141" s="35">
        <v>26</v>
      </c>
      <c r="L141" s="35">
        <v>74</v>
      </c>
      <c r="M141" s="34" t="s">
        <v>100</v>
      </c>
      <c r="N141" s="86" t="s">
        <v>582</v>
      </c>
      <c r="O141" s="86" t="s">
        <v>582</v>
      </c>
      <c r="P141" s="86" t="s">
        <v>582</v>
      </c>
      <c r="Q141" s="86" t="s">
        <v>582</v>
      </c>
      <c r="R141" s="86" t="s">
        <v>582</v>
      </c>
      <c r="S141" s="86" t="s">
        <v>582</v>
      </c>
    </row>
    <row r="142" spans="1:20" ht="15" hidden="1" customHeight="1">
      <c r="A142" s="3" t="s">
        <v>7</v>
      </c>
      <c r="B142" s="3" t="s">
        <v>35</v>
      </c>
      <c r="C142" s="2" t="s">
        <v>290</v>
      </c>
      <c r="D142" s="2" t="s">
        <v>265</v>
      </c>
      <c r="E142" s="8" t="s">
        <v>54</v>
      </c>
      <c r="F142" s="10">
        <v>9636</v>
      </c>
      <c r="G142" s="10">
        <v>2071</v>
      </c>
      <c r="H142" s="10">
        <v>155</v>
      </c>
      <c r="I142" s="34">
        <f t="shared" si="32"/>
        <v>11862</v>
      </c>
      <c r="J142" s="40" t="s">
        <v>232</v>
      </c>
      <c r="K142" s="35">
        <v>26</v>
      </c>
      <c r="L142" s="35">
        <v>74</v>
      </c>
      <c r="M142" s="34">
        <v>11804.37</v>
      </c>
      <c r="N142" s="86">
        <f>VLOOKUP($N$3,'Descrizione DEI res'!$B$2:$L$152,6,FALSE)</f>
        <v>21</v>
      </c>
      <c r="O142" s="86">
        <f>VLOOKUP($N$3,'Descrizione DEI res'!$B$2:$L$152,7,FALSE)</f>
        <v>79</v>
      </c>
      <c r="P142" s="87">
        <f>VLOOKUP($N$3,'Descrizione DEI res'!$B$2:$L$152,8,FALSE)</f>
        <v>1943.89</v>
      </c>
      <c r="Q142" s="86">
        <f>IF($Q$3="NO VALVOLA 3V","NO VALVOLA 3V",VLOOKUP($Q$3,'Descrizione DEI res'!$B$2:$L$152,6,FALSE))</f>
        <v>4</v>
      </c>
      <c r="R142" s="86">
        <f>IF($Q$3="NO VALVOLA 3V","NO VALVOLA 3V",VLOOKUP($Q$3,'Descrizione DEI res'!$B$2:$L$152,7,FALSE))</f>
        <v>96</v>
      </c>
      <c r="S142" s="86">
        <f>IF($Q$3="NO VALVOLA 3V","NO VALVOLA 3V",VLOOKUP($Q$3,'Descrizione DEI res'!$B$2:$L$152,8,FALSE))</f>
        <v>288.69</v>
      </c>
    </row>
    <row r="143" spans="1:20" ht="15" hidden="1" customHeight="1">
      <c r="A143" s="3" t="s">
        <v>7</v>
      </c>
      <c r="B143" s="3" t="s">
        <v>36</v>
      </c>
      <c r="C143" s="2" t="s">
        <v>290</v>
      </c>
      <c r="D143" s="2" t="s">
        <v>266</v>
      </c>
      <c r="E143" s="8" t="s">
        <v>54</v>
      </c>
      <c r="F143" s="10">
        <v>9636</v>
      </c>
      <c r="G143" s="10">
        <v>1929</v>
      </c>
      <c r="H143" s="10">
        <v>155</v>
      </c>
      <c r="I143" s="34">
        <f t="shared" si="32"/>
        <v>11720</v>
      </c>
      <c r="J143" s="34" t="s">
        <v>222</v>
      </c>
      <c r="K143" s="35">
        <v>26</v>
      </c>
      <c r="L143" s="35">
        <v>74</v>
      </c>
      <c r="M143" s="34" t="s">
        <v>100</v>
      </c>
      <c r="N143" s="86" t="s">
        <v>582</v>
      </c>
      <c r="O143" s="86" t="s">
        <v>582</v>
      </c>
      <c r="P143" s="86" t="s">
        <v>582</v>
      </c>
      <c r="Q143" s="86" t="s">
        <v>582</v>
      </c>
      <c r="R143" s="86" t="s">
        <v>582</v>
      </c>
      <c r="S143" s="86" t="s">
        <v>582</v>
      </c>
    </row>
    <row r="144" spans="1:20" ht="15" hidden="1" customHeight="1">
      <c r="A144" s="3" t="s">
        <v>8</v>
      </c>
      <c r="B144" s="3" t="s">
        <v>18</v>
      </c>
      <c r="C144" s="2" t="s">
        <v>289</v>
      </c>
      <c r="D144" s="2">
        <v>7219691</v>
      </c>
      <c r="E144" s="8" t="s">
        <v>53</v>
      </c>
      <c r="F144" s="10">
        <v>10613</v>
      </c>
      <c r="G144" s="10">
        <v>2657</v>
      </c>
      <c r="H144" s="10">
        <v>133</v>
      </c>
      <c r="I144" s="34">
        <f t="shared" si="32"/>
        <v>13403</v>
      </c>
      <c r="J144" s="40" t="s">
        <v>182</v>
      </c>
      <c r="K144" s="35"/>
      <c r="L144" s="35"/>
      <c r="M144" s="34"/>
      <c r="N144" s="86"/>
      <c r="O144" s="86"/>
      <c r="P144" s="86"/>
      <c r="Q144" s="86"/>
      <c r="R144" s="86"/>
      <c r="S144" s="86"/>
    </row>
    <row r="145" spans="1:20" ht="15" hidden="1" customHeight="1">
      <c r="A145" s="3" t="s">
        <v>9</v>
      </c>
      <c r="B145" s="3" t="s">
        <v>18</v>
      </c>
      <c r="C145" s="2" t="s">
        <v>302</v>
      </c>
      <c r="D145" s="2">
        <v>7219691</v>
      </c>
      <c r="E145" s="8" t="s">
        <v>53</v>
      </c>
      <c r="F145" s="10">
        <v>7096</v>
      </c>
      <c r="G145" s="10">
        <v>2657</v>
      </c>
      <c r="H145" s="10">
        <v>133</v>
      </c>
      <c r="I145" s="34">
        <f t="shared" si="32"/>
        <v>9886</v>
      </c>
      <c r="J145" s="40" t="s">
        <v>233</v>
      </c>
      <c r="K145" s="35">
        <v>32</v>
      </c>
      <c r="L145" s="35">
        <v>68</v>
      </c>
      <c r="M145" s="34">
        <v>9727.7999999999993</v>
      </c>
      <c r="N145" s="86" t="str">
        <f>IF($N$3="Serbatoio ad accumulo sanitario 300 l","NO BOLLITORE",VLOOKUP($N$3,'Descrizione DEI res'!$B$2:$L$152,6,FALSE))</f>
        <v>NO BOLLITORE</v>
      </c>
      <c r="O145" s="86" t="str">
        <f>IF($N$3="Serbatoio ad accumulo sanitario 300 l","NO BOLLITORE",VLOOKUP($N$3,'Descrizione DEI res'!$B$2:$L$152,7,FALSE))</f>
        <v>NO BOLLITORE</v>
      </c>
      <c r="P145" s="87" t="str">
        <f>IF($N$3="Serbatoio ad accumulo sanitario 300 l","NO BOLLITORE",VLOOKUP($N$3,'Descrizione DEI res'!$B$2:$L$152,8,FALSE))</f>
        <v>NO BOLLITORE</v>
      </c>
      <c r="Q145" s="86" t="str">
        <f>IF($N$3="Serbatoio ad accumulo sanitario 300 l","NO VALVOLA 3V",VLOOKUP($Q$3,'Descrizione DEI res'!$B$2:$L$152,6,FALSE))</f>
        <v>NO VALVOLA 3V</v>
      </c>
      <c r="R145" s="86" t="str">
        <f>IF($N$3="Serbatoio ad accumulo sanitario 300 l","NO VALVOLA 3V",VLOOKUP($Q$3,'Descrizione DEI res'!$B$2:$L$152,7,FALSE))</f>
        <v>NO VALVOLA 3V</v>
      </c>
      <c r="S145" s="86" t="str">
        <f>IF($N$3="Serbatoio ad accumulo sanitario 300 l","NO VALVOLA 3V",VLOOKUP($Q$3,'Descrizione DEI res'!$B$2:$L$152,8,FALSE))</f>
        <v>NO VALVOLA 3V</v>
      </c>
    </row>
    <row r="146" spans="1:20" ht="15" hidden="1" customHeight="1">
      <c r="A146" s="3" t="s">
        <v>9</v>
      </c>
      <c r="B146" s="3" t="s">
        <v>19</v>
      </c>
      <c r="C146" s="2" t="s">
        <v>302</v>
      </c>
      <c r="D146" s="2">
        <v>7219690</v>
      </c>
      <c r="E146" s="8" t="s">
        <v>53</v>
      </c>
      <c r="F146" s="10">
        <v>7096</v>
      </c>
      <c r="G146" s="10">
        <v>2508</v>
      </c>
      <c r="H146" s="10">
        <v>133</v>
      </c>
      <c r="I146" s="34">
        <f t="shared" si="32"/>
        <v>9737</v>
      </c>
      <c r="J146" s="40" t="s">
        <v>228</v>
      </c>
      <c r="K146" s="35">
        <v>33</v>
      </c>
      <c r="L146" s="35">
        <v>67</v>
      </c>
      <c r="M146" s="34">
        <v>9367.43</v>
      </c>
      <c r="N146" s="86" t="str">
        <f>IF($N$3="Serbatoio ad accumulo sanitario 300 l","NO BOLLITORE",VLOOKUP($N$3,'Descrizione DEI res'!$B$2:$L$152,6,FALSE))</f>
        <v>NO BOLLITORE</v>
      </c>
      <c r="O146" s="86" t="str">
        <f>IF($N$3="Serbatoio ad accumulo sanitario 300 l","NO BOLLITORE",VLOOKUP($N$3,'Descrizione DEI res'!$B$2:$L$152,7,FALSE))</f>
        <v>NO BOLLITORE</v>
      </c>
      <c r="P146" s="87" t="str">
        <f>IF($N$3="Serbatoio ad accumulo sanitario 300 l","NO BOLLITORE",VLOOKUP($N$3,'Descrizione DEI res'!$B$2:$L$152,8,FALSE))</f>
        <v>NO BOLLITORE</v>
      </c>
      <c r="Q146" s="86" t="str">
        <f>IF($N$3="Serbatoio ad accumulo sanitario 300 l","NO VALVOLA 3V",VLOOKUP($Q$3,'Descrizione DEI res'!$B$2:$L$152,6,FALSE))</f>
        <v>NO VALVOLA 3V</v>
      </c>
      <c r="R146" s="86" t="str">
        <f>IF($N$3="Serbatoio ad accumulo sanitario 300 l","NO VALVOLA 3V",VLOOKUP($Q$3,'Descrizione DEI res'!$B$2:$L$152,7,FALSE))</f>
        <v>NO VALVOLA 3V</v>
      </c>
      <c r="S146" s="86" t="str">
        <f>IF($N$3="Serbatoio ad accumulo sanitario 300 l","NO VALVOLA 3V",VLOOKUP($Q$3,'Descrizione DEI res'!$B$2:$L$152,8,FALSE))</f>
        <v>NO VALVOLA 3V</v>
      </c>
    </row>
    <row r="147" spans="1:20" ht="15" hidden="1" customHeight="1">
      <c r="A147" s="3" t="s">
        <v>9</v>
      </c>
      <c r="B147" s="3" t="s">
        <v>20</v>
      </c>
      <c r="C147" s="2" t="s">
        <v>302</v>
      </c>
      <c r="D147" s="2">
        <v>7219688</v>
      </c>
      <c r="E147" s="8" t="s">
        <v>53</v>
      </c>
      <c r="F147" s="10">
        <v>7096</v>
      </c>
      <c r="G147" s="10">
        <v>2457</v>
      </c>
      <c r="H147" s="10">
        <v>133</v>
      </c>
      <c r="I147" s="34">
        <f t="shared" si="32"/>
        <v>9686</v>
      </c>
      <c r="J147" s="40" t="s">
        <v>228</v>
      </c>
      <c r="K147" s="35">
        <v>33</v>
      </c>
      <c r="L147" s="35">
        <v>67</v>
      </c>
      <c r="M147" s="34">
        <v>9367.43</v>
      </c>
      <c r="N147" s="86" t="str">
        <f>IF($N$3="Serbatoio ad accumulo sanitario 300 l","NO BOLLITORE",VLOOKUP($N$3,'Descrizione DEI res'!$B$2:$L$152,6,FALSE))</f>
        <v>NO BOLLITORE</v>
      </c>
      <c r="O147" s="86" t="str">
        <f>IF($N$3="Serbatoio ad accumulo sanitario 300 l","NO BOLLITORE",VLOOKUP($N$3,'Descrizione DEI res'!$B$2:$L$152,7,FALSE))</f>
        <v>NO BOLLITORE</v>
      </c>
      <c r="P147" s="87" t="str">
        <f>IF($N$3="Serbatoio ad accumulo sanitario 300 l","NO BOLLITORE",VLOOKUP($N$3,'Descrizione DEI res'!$B$2:$L$152,8,FALSE))</f>
        <v>NO BOLLITORE</v>
      </c>
      <c r="Q147" s="86" t="str">
        <f>IF($N$3="Serbatoio ad accumulo sanitario 300 l","NO VALVOLA 3V",VLOOKUP($Q$3,'Descrizione DEI res'!$B$2:$L$152,6,FALSE))</f>
        <v>NO VALVOLA 3V</v>
      </c>
      <c r="R147" s="86" t="str">
        <f>IF($N$3="Serbatoio ad accumulo sanitario 300 l","NO VALVOLA 3V",VLOOKUP($Q$3,'Descrizione DEI res'!$B$2:$L$152,7,FALSE))</f>
        <v>NO VALVOLA 3V</v>
      </c>
      <c r="S147" s="86" t="str">
        <f>IF($N$3="Serbatoio ad accumulo sanitario 300 l","NO VALVOLA 3V",VLOOKUP($Q$3,'Descrizione DEI res'!$B$2:$L$152,8,FALSE))</f>
        <v>NO VALVOLA 3V</v>
      </c>
    </row>
    <row r="148" spans="1:20" ht="15" hidden="1" customHeight="1">
      <c r="A148" s="3" t="s">
        <v>9</v>
      </c>
      <c r="B148" s="3" t="s">
        <v>26</v>
      </c>
      <c r="C148" s="2" t="s">
        <v>302</v>
      </c>
      <c r="D148" s="2" t="s">
        <v>276</v>
      </c>
      <c r="E148" s="8" t="s">
        <v>53</v>
      </c>
      <c r="F148" s="10">
        <v>7096</v>
      </c>
      <c r="G148" s="10">
        <v>2035</v>
      </c>
      <c r="H148" s="10">
        <v>133</v>
      </c>
      <c r="I148" s="34">
        <f t="shared" si="32"/>
        <v>9264</v>
      </c>
      <c r="J148" s="40" t="s">
        <v>228</v>
      </c>
      <c r="K148" s="35">
        <v>33</v>
      </c>
      <c r="L148" s="35">
        <v>67</v>
      </c>
      <c r="M148" s="34">
        <v>9367.43</v>
      </c>
      <c r="N148" s="86" t="str">
        <f>IF($N$3="Serbatoio ad accumulo sanitario 300 l","NO BOLLITORE",VLOOKUP($N$3,'Descrizione DEI res'!$B$2:$L$152,6,FALSE))</f>
        <v>NO BOLLITORE</v>
      </c>
      <c r="O148" s="86" t="str">
        <f>IF($N$3="Serbatoio ad accumulo sanitario 300 l","NO BOLLITORE",VLOOKUP($N$3,'Descrizione DEI res'!$B$2:$L$152,7,FALSE))</f>
        <v>NO BOLLITORE</v>
      </c>
      <c r="P148" s="87" t="str">
        <f>IF($N$3="Serbatoio ad accumulo sanitario 300 l","NO BOLLITORE",VLOOKUP($N$3,'Descrizione DEI res'!$B$2:$L$152,8,FALSE))</f>
        <v>NO BOLLITORE</v>
      </c>
      <c r="Q148" s="86" t="str">
        <f>IF($N$3="Serbatoio ad accumulo sanitario 300 l","NO VALVOLA 3V",VLOOKUP($Q$3,'Descrizione DEI res'!$B$2:$L$152,6,FALSE))</f>
        <v>NO VALVOLA 3V</v>
      </c>
      <c r="R148" s="86" t="str">
        <f>IF($N$3="Serbatoio ad accumulo sanitario 300 l","NO VALVOLA 3V",VLOOKUP($Q$3,'Descrizione DEI res'!$B$2:$L$152,7,FALSE))</f>
        <v>NO VALVOLA 3V</v>
      </c>
      <c r="S148" s="86" t="str">
        <f>IF($N$3="Serbatoio ad accumulo sanitario 300 l","NO VALVOLA 3V",VLOOKUP($Q$3,'Descrizione DEI res'!$B$2:$L$152,8,FALSE))</f>
        <v>NO VALVOLA 3V</v>
      </c>
    </row>
    <row r="149" spans="1:20" ht="15" hidden="1" customHeight="1">
      <c r="A149" s="3" t="s">
        <v>9</v>
      </c>
      <c r="B149" s="3" t="s">
        <v>27</v>
      </c>
      <c r="C149" s="2" t="s">
        <v>302</v>
      </c>
      <c r="D149" s="2" t="s">
        <v>277</v>
      </c>
      <c r="E149" s="8" t="s">
        <v>53</v>
      </c>
      <c r="F149" s="10">
        <v>7096</v>
      </c>
      <c r="G149" s="10">
        <v>1871</v>
      </c>
      <c r="H149" s="10">
        <v>133</v>
      </c>
      <c r="I149" s="34">
        <f t="shared" si="32"/>
        <v>9100</v>
      </c>
      <c r="J149" s="40" t="s">
        <v>228</v>
      </c>
      <c r="K149" s="35">
        <v>33</v>
      </c>
      <c r="L149" s="35">
        <v>67</v>
      </c>
      <c r="M149" s="34">
        <v>9367.43</v>
      </c>
      <c r="N149" s="86" t="str">
        <f>IF($N$3="Serbatoio ad accumulo sanitario 300 l","NO BOLLITORE",VLOOKUP($N$3,'Descrizione DEI res'!$B$2:$L$152,6,FALSE))</f>
        <v>NO BOLLITORE</v>
      </c>
      <c r="O149" s="86" t="str">
        <f>IF($N$3="Serbatoio ad accumulo sanitario 300 l","NO BOLLITORE",VLOOKUP($N$3,'Descrizione DEI res'!$B$2:$L$152,7,FALSE))</f>
        <v>NO BOLLITORE</v>
      </c>
      <c r="P149" s="87" t="str">
        <f>IF($N$3="Serbatoio ad accumulo sanitario 300 l","NO BOLLITORE",VLOOKUP($N$3,'Descrizione DEI res'!$B$2:$L$152,8,FALSE))</f>
        <v>NO BOLLITORE</v>
      </c>
      <c r="Q149" s="86" t="str">
        <f>IF($N$3="Serbatoio ad accumulo sanitario 300 l","NO VALVOLA 3V",VLOOKUP($Q$3,'Descrizione DEI res'!$B$2:$L$152,6,FALSE))</f>
        <v>NO VALVOLA 3V</v>
      </c>
      <c r="R149" s="86" t="str">
        <f>IF($N$3="Serbatoio ad accumulo sanitario 300 l","NO VALVOLA 3V",VLOOKUP($Q$3,'Descrizione DEI res'!$B$2:$L$152,7,FALSE))</f>
        <v>NO VALVOLA 3V</v>
      </c>
      <c r="S149" s="86" t="str">
        <f>IF($N$3="Serbatoio ad accumulo sanitario 300 l","NO VALVOLA 3V",VLOOKUP($Q$3,'Descrizione DEI res'!$B$2:$L$152,8,FALSE))</f>
        <v>NO VALVOLA 3V</v>
      </c>
    </row>
    <row r="150" spans="1:20" ht="15" hidden="1" customHeight="1">
      <c r="A150" s="3" t="s">
        <v>9</v>
      </c>
      <c r="B150" s="3" t="s">
        <v>28</v>
      </c>
      <c r="C150" s="2" t="s">
        <v>302</v>
      </c>
      <c r="D150" s="2" t="s">
        <v>278</v>
      </c>
      <c r="E150" s="8" t="s">
        <v>53</v>
      </c>
      <c r="F150" s="10">
        <v>7096</v>
      </c>
      <c r="G150" s="10">
        <v>1820</v>
      </c>
      <c r="H150" s="10">
        <v>133</v>
      </c>
      <c r="I150" s="34">
        <f t="shared" si="32"/>
        <v>9049</v>
      </c>
      <c r="J150" s="40" t="s">
        <v>228</v>
      </c>
      <c r="K150" s="35">
        <v>33</v>
      </c>
      <c r="L150" s="35">
        <v>67</v>
      </c>
      <c r="M150" s="34">
        <v>9367.43</v>
      </c>
      <c r="N150" s="86" t="str">
        <f>IF($N$3="Serbatoio ad accumulo sanitario 300 l","NO BOLLITORE",VLOOKUP($N$3,'Descrizione DEI res'!$B$2:$L$152,6,FALSE))</f>
        <v>NO BOLLITORE</v>
      </c>
      <c r="O150" s="86" t="str">
        <f>IF($N$3="Serbatoio ad accumulo sanitario 300 l","NO BOLLITORE",VLOOKUP($N$3,'Descrizione DEI res'!$B$2:$L$152,7,FALSE))</f>
        <v>NO BOLLITORE</v>
      </c>
      <c r="P150" s="87" t="str">
        <f>IF($N$3="Serbatoio ad accumulo sanitario 300 l","NO BOLLITORE",VLOOKUP($N$3,'Descrizione DEI res'!$B$2:$L$152,8,FALSE))</f>
        <v>NO BOLLITORE</v>
      </c>
      <c r="Q150" s="86" t="str">
        <f>IF($N$3="Serbatoio ad accumulo sanitario 300 l","NO VALVOLA 3V",VLOOKUP($Q$3,'Descrizione DEI res'!$B$2:$L$152,6,FALSE))</f>
        <v>NO VALVOLA 3V</v>
      </c>
      <c r="R150" s="86" t="str">
        <f>IF($N$3="Serbatoio ad accumulo sanitario 300 l","NO VALVOLA 3V",VLOOKUP($Q$3,'Descrizione DEI res'!$B$2:$L$152,7,FALSE))</f>
        <v>NO VALVOLA 3V</v>
      </c>
      <c r="S150" s="86" t="str">
        <f>IF($N$3="Serbatoio ad accumulo sanitario 300 l","NO VALVOLA 3V",VLOOKUP($Q$3,'Descrizione DEI res'!$B$2:$L$152,8,FALSE))</f>
        <v>NO VALVOLA 3V</v>
      </c>
    </row>
    <row r="151" spans="1:20" ht="15" hidden="1" customHeight="1">
      <c r="A151" s="3" t="s">
        <v>9</v>
      </c>
      <c r="B151" s="3" t="s">
        <v>35</v>
      </c>
      <c r="C151" s="2" t="s">
        <v>302</v>
      </c>
      <c r="D151" s="2" t="s">
        <v>265</v>
      </c>
      <c r="E151" s="8" t="s">
        <v>54</v>
      </c>
      <c r="F151" s="10">
        <v>7096</v>
      </c>
      <c r="G151" s="10">
        <v>2071</v>
      </c>
      <c r="H151" s="10">
        <v>155</v>
      </c>
      <c r="I151" s="34">
        <f t="shared" si="32"/>
        <v>9322</v>
      </c>
      <c r="J151" s="40" t="s">
        <v>228</v>
      </c>
      <c r="K151" s="35">
        <v>33</v>
      </c>
      <c r="L151" s="35">
        <v>67</v>
      </c>
      <c r="M151" s="34">
        <v>9367.43</v>
      </c>
      <c r="N151" s="86" t="str">
        <f>IF($N$3="Serbatoio ad accumulo sanitario 300 l","NO BOLLITORE",VLOOKUP($N$3,'Descrizione DEI res'!$B$2:$L$152,6,FALSE))</f>
        <v>NO BOLLITORE</v>
      </c>
      <c r="O151" s="86" t="str">
        <f>IF($N$3="Serbatoio ad accumulo sanitario 300 l","NO BOLLITORE",VLOOKUP($N$3,'Descrizione DEI res'!$B$2:$L$152,7,FALSE))</f>
        <v>NO BOLLITORE</v>
      </c>
      <c r="P151" s="87" t="str">
        <f>IF($N$3="Serbatoio ad accumulo sanitario 300 l","NO BOLLITORE",VLOOKUP($N$3,'Descrizione DEI res'!$B$2:$L$152,8,FALSE))</f>
        <v>NO BOLLITORE</v>
      </c>
      <c r="Q151" s="86" t="str">
        <f>IF($N$3="Serbatoio ad accumulo sanitario 300 l","NO VALVOLA 3V",VLOOKUP($Q$3,'Descrizione DEI res'!$B$2:$L$152,6,FALSE))</f>
        <v>NO VALVOLA 3V</v>
      </c>
      <c r="R151" s="86" t="str">
        <f>IF($N$3="Serbatoio ad accumulo sanitario 300 l","NO VALVOLA 3V",VLOOKUP($Q$3,'Descrizione DEI res'!$B$2:$L$152,7,FALSE))</f>
        <v>NO VALVOLA 3V</v>
      </c>
      <c r="S151" s="86" t="str">
        <f>IF($N$3="Serbatoio ad accumulo sanitario 300 l","NO VALVOLA 3V",VLOOKUP($Q$3,'Descrizione DEI res'!$B$2:$L$152,8,FALSE))</f>
        <v>NO VALVOLA 3V</v>
      </c>
    </row>
    <row r="152" spans="1:20" ht="15" hidden="1" customHeight="1">
      <c r="A152" s="3" t="s">
        <v>10</v>
      </c>
      <c r="B152" s="3" t="s">
        <v>18</v>
      </c>
      <c r="C152" s="2" t="s">
        <v>301</v>
      </c>
      <c r="D152" s="2">
        <v>7219691</v>
      </c>
      <c r="E152" s="8" t="s">
        <v>53</v>
      </c>
      <c r="F152" s="10">
        <v>7306</v>
      </c>
      <c r="G152" s="10">
        <v>2657</v>
      </c>
      <c r="H152" s="10">
        <v>133</v>
      </c>
      <c r="I152" s="34">
        <f t="shared" si="32"/>
        <v>10096</v>
      </c>
      <c r="J152" s="40" t="s">
        <v>234</v>
      </c>
      <c r="K152" s="35">
        <v>30</v>
      </c>
      <c r="L152" s="35">
        <v>70</v>
      </c>
      <c r="M152" s="34">
        <v>10349.42</v>
      </c>
      <c r="N152" s="86" t="str">
        <f>IF($N$3="Serbatoio ad accumulo sanitario 300 l","NO BOLLITORE",VLOOKUP($N$3,'Descrizione DEI res'!$B$2:$L$152,6,FALSE))</f>
        <v>NO BOLLITORE</v>
      </c>
      <c r="O152" s="86" t="str">
        <f>IF($N$3="Serbatoio ad accumulo sanitario 300 l","NO BOLLITORE",VLOOKUP($N$3,'Descrizione DEI res'!$B$2:$L$152,7,FALSE))</f>
        <v>NO BOLLITORE</v>
      </c>
      <c r="P152" s="87" t="str">
        <f>IF($N$3="Serbatoio ad accumulo sanitario 300 l","NO BOLLITORE",VLOOKUP($N$3,'Descrizione DEI res'!$B$2:$L$152,8,FALSE))</f>
        <v>NO BOLLITORE</v>
      </c>
      <c r="Q152" s="86" t="str">
        <f>IF($N$3="Serbatoio ad accumulo sanitario 300 l","NO VALVOLA 3V",VLOOKUP($Q$3,'Descrizione DEI res'!$B$2:$L$152,6,FALSE))</f>
        <v>NO VALVOLA 3V</v>
      </c>
      <c r="R152" s="86" t="str">
        <f>IF($N$3="Serbatoio ad accumulo sanitario 300 l","NO VALVOLA 3V",VLOOKUP($Q$3,'Descrizione DEI res'!$B$2:$L$152,7,FALSE))</f>
        <v>NO VALVOLA 3V</v>
      </c>
      <c r="S152" s="86" t="str">
        <f>IF($N$3="Serbatoio ad accumulo sanitario 300 l","NO VALVOLA 3V",VLOOKUP($Q$3,'Descrizione DEI res'!$B$2:$L$152,8,FALSE))</f>
        <v>NO VALVOLA 3V</v>
      </c>
    </row>
    <row r="153" spans="1:20" ht="15" hidden="1" customHeight="1">
      <c r="A153" s="3" t="s">
        <v>10</v>
      </c>
      <c r="B153" s="3" t="s">
        <v>19</v>
      </c>
      <c r="C153" s="2" t="s">
        <v>301</v>
      </c>
      <c r="D153" s="2">
        <v>7219690</v>
      </c>
      <c r="E153" s="8" t="s">
        <v>53</v>
      </c>
      <c r="F153" s="10">
        <v>7306</v>
      </c>
      <c r="G153" s="10">
        <v>2508</v>
      </c>
      <c r="H153" s="10">
        <v>133</v>
      </c>
      <c r="I153" s="34">
        <f t="shared" si="32"/>
        <v>9947</v>
      </c>
      <c r="J153" s="40" t="s">
        <v>229</v>
      </c>
      <c r="K153" s="35">
        <v>31</v>
      </c>
      <c r="L153" s="35">
        <v>69</v>
      </c>
      <c r="M153" s="34">
        <v>9989.06</v>
      </c>
      <c r="N153" s="86" t="str">
        <f>IF($N$3="Serbatoio ad accumulo sanitario 300 l","NO BOLLITORE",VLOOKUP($N$3,'Descrizione DEI res'!$B$2:$L$152,6,FALSE))</f>
        <v>NO BOLLITORE</v>
      </c>
      <c r="O153" s="86" t="str">
        <f>IF($N$3="Serbatoio ad accumulo sanitario 300 l","NO BOLLITORE",VLOOKUP($N$3,'Descrizione DEI res'!$B$2:$L$152,7,FALSE))</f>
        <v>NO BOLLITORE</v>
      </c>
      <c r="P153" s="87" t="str">
        <f>IF($N$3="Serbatoio ad accumulo sanitario 300 l","NO BOLLITORE",VLOOKUP($N$3,'Descrizione DEI res'!$B$2:$L$152,8,FALSE))</f>
        <v>NO BOLLITORE</v>
      </c>
      <c r="Q153" s="86" t="str">
        <f>IF($N$3="Serbatoio ad accumulo sanitario 300 l","NO VALVOLA 3V",VLOOKUP($Q$3,'Descrizione DEI res'!$B$2:$L$152,6,FALSE))</f>
        <v>NO VALVOLA 3V</v>
      </c>
      <c r="R153" s="86" t="str">
        <f>IF($N$3="Serbatoio ad accumulo sanitario 300 l","NO VALVOLA 3V",VLOOKUP($Q$3,'Descrizione DEI res'!$B$2:$L$152,7,FALSE))</f>
        <v>NO VALVOLA 3V</v>
      </c>
      <c r="S153" s="86" t="str">
        <f>IF($N$3="Serbatoio ad accumulo sanitario 300 l","NO VALVOLA 3V",VLOOKUP($Q$3,'Descrizione DEI res'!$B$2:$L$152,8,FALSE))</f>
        <v>NO VALVOLA 3V</v>
      </c>
    </row>
    <row r="154" spans="1:20" ht="15" hidden="1" customHeight="1">
      <c r="A154" s="3" t="s">
        <v>10</v>
      </c>
      <c r="B154" s="3" t="s">
        <v>20</v>
      </c>
      <c r="C154" s="2" t="s">
        <v>301</v>
      </c>
      <c r="D154" s="2">
        <v>7219688</v>
      </c>
      <c r="E154" s="8" t="s">
        <v>53</v>
      </c>
      <c r="F154" s="10">
        <v>7306</v>
      </c>
      <c r="G154" s="10">
        <v>2457</v>
      </c>
      <c r="H154" s="10">
        <v>133</v>
      </c>
      <c r="I154" s="34">
        <f t="shared" si="32"/>
        <v>9896</v>
      </c>
      <c r="J154" s="40" t="s">
        <v>229</v>
      </c>
      <c r="K154" s="35">
        <v>31</v>
      </c>
      <c r="L154" s="35">
        <v>69</v>
      </c>
      <c r="M154" s="34">
        <v>9989.06</v>
      </c>
      <c r="N154" s="86" t="str">
        <f>IF($N$3="Serbatoio ad accumulo sanitario 300 l","NO BOLLITORE",VLOOKUP($N$3,'Descrizione DEI res'!$B$2:$L$152,6,FALSE))</f>
        <v>NO BOLLITORE</v>
      </c>
      <c r="O154" s="86" t="str">
        <f>IF($N$3="Serbatoio ad accumulo sanitario 300 l","NO BOLLITORE",VLOOKUP($N$3,'Descrizione DEI res'!$B$2:$L$152,7,FALSE))</f>
        <v>NO BOLLITORE</v>
      </c>
      <c r="P154" s="87" t="str">
        <f>IF($N$3="Serbatoio ad accumulo sanitario 300 l","NO BOLLITORE",VLOOKUP($N$3,'Descrizione DEI res'!$B$2:$L$152,8,FALSE))</f>
        <v>NO BOLLITORE</v>
      </c>
      <c r="Q154" s="86" t="str">
        <f>IF($N$3="Serbatoio ad accumulo sanitario 300 l","NO VALVOLA 3V",VLOOKUP($Q$3,'Descrizione DEI res'!$B$2:$L$152,6,FALSE))</f>
        <v>NO VALVOLA 3V</v>
      </c>
      <c r="R154" s="86" t="str">
        <f>IF($N$3="Serbatoio ad accumulo sanitario 300 l","NO VALVOLA 3V",VLOOKUP($Q$3,'Descrizione DEI res'!$B$2:$L$152,7,FALSE))</f>
        <v>NO VALVOLA 3V</v>
      </c>
      <c r="S154" s="86" t="str">
        <f>IF($N$3="Serbatoio ad accumulo sanitario 300 l","NO VALVOLA 3V",VLOOKUP($Q$3,'Descrizione DEI res'!$B$2:$L$152,8,FALSE))</f>
        <v>NO VALVOLA 3V</v>
      </c>
    </row>
    <row r="155" spans="1:20" ht="15" hidden="1" customHeight="1">
      <c r="A155" s="3" t="s">
        <v>10</v>
      </c>
      <c r="B155" s="3" t="s">
        <v>26</v>
      </c>
      <c r="C155" s="2" t="s">
        <v>301</v>
      </c>
      <c r="D155" s="2" t="s">
        <v>276</v>
      </c>
      <c r="E155" s="8" t="s">
        <v>53</v>
      </c>
      <c r="F155" s="10">
        <v>7306</v>
      </c>
      <c r="G155" s="10">
        <v>2035</v>
      </c>
      <c r="H155" s="10">
        <v>133</v>
      </c>
      <c r="I155" s="34">
        <f t="shared" si="32"/>
        <v>9474</v>
      </c>
      <c r="J155" s="40" t="s">
        <v>229</v>
      </c>
      <c r="K155" s="35">
        <v>31</v>
      </c>
      <c r="L155" s="35">
        <v>69</v>
      </c>
      <c r="M155" s="34">
        <v>9989.06</v>
      </c>
      <c r="N155" s="86" t="str">
        <f>IF($N$3="Serbatoio ad accumulo sanitario 300 l","NO BOLLITORE",VLOOKUP($N$3,'Descrizione DEI res'!$B$2:$L$152,6,FALSE))</f>
        <v>NO BOLLITORE</v>
      </c>
      <c r="O155" s="86" t="str">
        <f>IF($N$3="Serbatoio ad accumulo sanitario 300 l","NO BOLLITORE",VLOOKUP($N$3,'Descrizione DEI res'!$B$2:$L$152,7,FALSE))</f>
        <v>NO BOLLITORE</v>
      </c>
      <c r="P155" s="87" t="str">
        <f>IF($N$3="Serbatoio ad accumulo sanitario 300 l","NO BOLLITORE",VLOOKUP($N$3,'Descrizione DEI res'!$B$2:$L$152,8,FALSE))</f>
        <v>NO BOLLITORE</v>
      </c>
      <c r="Q155" s="86" t="str">
        <f>IF($N$3="Serbatoio ad accumulo sanitario 300 l","NO VALVOLA 3V",VLOOKUP($Q$3,'Descrizione DEI res'!$B$2:$L$152,6,FALSE))</f>
        <v>NO VALVOLA 3V</v>
      </c>
      <c r="R155" s="86" t="str">
        <f>IF($N$3="Serbatoio ad accumulo sanitario 300 l","NO VALVOLA 3V",VLOOKUP($Q$3,'Descrizione DEI res'!$B$2:$L$152,7,FALSE))</f>
        <v>NO VALVOLA 3V</v>
      </c>
      <c r="S155" s="86" t="str">
        <f>IF($N$3="Serbatoio ad accumulo sanitario 300 l","NO VALVOLA 3V",VLOOKUP($Q$3,'Descrizione DEI res'!$B$2:$L$152,8,FALSE))</f>
        <v>NO VALVOLA 3V</v>
      </c>
    </row>
    <row r="156" spans="1:20" ht="15" hidden="1" customHeight="1">
      <c r="A156" s="3" t="s">
        <v>10</v>
      </c>
      <c r="B156" s="3" t="s">
        <v>27</v>
      </c>
      <c r="C156" s="2" t="s">
        <v>301</v>
      </c>
      <c r="D156" s="2" t="s">
        <v>277</v>
      </c>
      <c r="E156" s="8" t="s">
        <v>53</v>
      </c>
      <c r="F156" s="10">
        <v>7306</v>
      </c>
      <c r="G156" s="10">
        <v>1871</v>
      </c>
      <c r="H156" s="10">
        <v>133</v>
      </c>
      <c r="I156" s="34">
        <f t="shared" si="32"/>
        <v>9310</v>
      </c>
      <c r="J156" s="40" t="s">
        <v>229</v>
      </c>
      <c r="K156" s="35">
        <v>31</v>
      </c>
      <c r="L156" s="35">
        <v>69</v>
      </c>
      <c r="M156" s="34">
        <v>9989.06</v>
      </c>
      <c r="N156" s="86" t="str">
        <f>IF($N$3="Serbatoio ad accumulo sanitario 300 l","NO BOLLITORE",VLOOKUP($N$3,'Descrizione DEI res'!$B$2:$L$152,6,FALSE))</f>
        <v>NO BOLLITORE</v>
      </c>
      <c r="O156" s="86" t="str">
        <f>IF($N$3="Serbatoio ad accumulo sanitario 300 l","NO BOLLITORE",VLOOKUP($N$3,'Descrizione DEI res'!$B$2:$L$152,7,FALSE))</f>
        <v>NO BOLLITORE</v>
      </c>
      <c r="P156" s="87" t="str">
        <f>IF($N$3="Serbatoio ad accumulo sanitario 300 l","NO BOLLITORE",VLOOKUP($N$3,'Descrizione DEI res'!$B$2:$L$152,8,FALSE))</f>
        <v>NO BOLLITORE</v>
      </c>
      <c r="Q156" s="86" t="str">
        <f>IF($N$3="Serbatoio ad accumulo sanitario 300 l","NO VALVOLA 3V",VLOOKUP($Q$3,'Descrizione DEI res'!$B$2:$L$152,6,FALSE))</f>
        <v>NO VALVOLA 3V</v>
      </c>
      <c r="R156" s="86" t="str">
        <f>IF($N$3="Serbatoio ad accumulo sanitario 300 l","NO VALVOLA 3V",VLOOKUP($Q$3,'Descrizione DEI res'!$B$2:$L$152,7,FALSE))</f>
        <v>NO VALVOLA 3V</v>
      </c>
      <c r="S156" s="86" t="str">
        <f>IF($N$3="Serbatoio ad accumulo sanitario 300 l","NO VALVOLA 3V",VLOOKUP($Q$3,'Descrizione DEI res'!$B$2:$L$152,8,FALSE))</f>
        <v>NO VALVOLA 3V</v>
      </c>
    </row>
    <row r="157" spans="1:20" ht="15" hidden="1" customHeight="1">
      <c r="A157" s="3" t="s">
        <v>10</v>
      </c>
      <c r="B157" s="3" t="s">
        <v>28</v>
      </c>
      <c r="C157" s="2" t="s">
        <v>301</v>
      </c>
      <c r="D157" s="2" t="s">
        <v>278</v>
      </c>
      <c r="E157" s="8" t="s">
        <v>53</v>
      </c>
      <c r="F157" s="10">
        <v>7306</v>
      </c>
      <c r="G157" s="10">
        <v>1820</v>
      </c>
      <c r="H157" s="10">
        <v>133</v>
      </c>
      <c r="I157" s="34">
        <f t="shared" si="32"/>
        <v>9259</v>
      </c>
      <c r="J157" s="40" t="s">
        <v>229</v>
      </c>
      <c r="K157" s="35">
        <v>31</v>
      </c>
      <c r="L157" s="35">
        <v>69</v>
      </c>
      <c r="M157" s="34">
        <v>9989.06</v>
      </c>
      <c r="N157" s="86" t="str">
        <f>IF($N$3="Serbatoio ad accumulo sanitario 300 l","NO BOLLITORE",VLOOKUP($N$3,'Descrizione DEI res'!$B$2:$L$152,6,FALSE))</f>
        <v>NO BOLLITORE</v>
      </c>
      <c r="O157" s="86" t="str">
        <f>IF($N$3="Serbatoio ad accumulo sanitario 300 l","NO BOLLITORE",VLOOKUP($N$3,'Descrizione DEI res'!$B$2:$L$152,7,FALSE))</f>
        <v>NO BOLLITORE</v>
      </c>
      <c r="P157" s="87" t="str">
        <f>IF($N$3="Serbatoio ad accumulo sanitario 300 l","NO BOLLITORE",VLOOKUP($N$3,'Descrizione DEI res'!$B$2:$L$152,8,FALSE))</f>
        <v>NO BOLLITORE</v>
      </c>
      <c r="Q157" s="86" t="str">
        <f>IF($N$3="Serbatoio ad accumulo sanitario 300 l","NO VALVOLA 3V",VLOOKUP($Q$3,'Descrizione DEI res'!$B$2:$L$152,6,FALSE))</f>
        <v>NO VALVOLA 3V</v>
      </c>
      <c r="R157" s="86" t="str">
        <f>IF($N$3="Serbatoio ad accumulo sanitario 300 l","NO VALVOLA 3V",VLOOKUP($Q$3,'Descrizione DEI res'!$B$2:$L$152,7,FALSE))</f>
        <v>NO VALVOLA 3V</v>
      </c>
      <c r="S157" s="86" t="str">
        <f>IF($N$3="Serbatoio ad accumulo sanitario 300 l","NO VALVOLA 3V",VLOOKUP($Q$3,'Descrizione DEI res'!$B$2:$L$152,8,FALSE))</f>
        <v>NO VALVOLA 3V</v>
      </c>
    </row>
    <row r="158" spans="1:20" ht="15" hidden="1" customHeight="1">
      <c r="A158" s="3" t="s">
        <v>10</v>
      </c>
      <c r="B158" s="3" t="s">
        <v>35</v>
      </c>
      <c r="C158" s="2" t="s">
        <v>301</v>
      </c>
      <c r="D158" s="2" t="s">
        <v>265</v>
      </c>
      <c r="E158" s="8" t="s">
        <v>54</v>
      </c>
      <c r="F158" s="10">
        <v>7306</v>
      </c>
      <c r="G158" s="10">
        <v>2071</v>
      </c>
      <c r="H158" s="10">
        <v>155</v>
      </c>
      <c r="I158" s="34">
        <f t="shared" si="32"/>
        <v>9532</v>
      </c>
      <c r="J158" s="40" t="s">
        <v>229</v>
      </c>
      <c r="K158" s="35">
        <v>31</v>
      </c>
      <c r="L158" s="35">
        <v>69</v>
      </c>
      <c r="M158" s="34">
        <v>9989.06</v>
      </c>
      <c r="N158" s="86" t="str">
        <f>IF($N$3="Serbatoio ad accumulo sanitario 300 l","NO BOLLITORE",VLOOKUP($N$3,'Descrizione DEI res'!$B$2:$L$152,6,FALSE))</f>
        <v>NO BOLLITORE</v>
      </c>
      <c r="O158" s="86" t="str">
        <f>IF($N$3="Serbatoio ad accumulo sanitario 300 l","NO BOLLITORE",VLOOKUP($N$3,'Descrizione DEI res'!$B$2:$L$152,7,FALSE))</f>
        <v>NO BOLLITORE</v>
      </c>
      <c r="P158" s="87" t="str">
        <f>IF($N$3="Serbatoio ad accumulo sanitario 300 l","NO BOLLITORE",VLOOKUP($N$3,'Descrizione DEI res'!$B$2:$L$152,8,FALSE))</f>
        <v>NO BOLLITORE</v>
      </c>
      <c r="Q158" s="86" t="str">
        <f>IF($N$3="Serbatoio ad accumulo sanitario 300 l","NO VALVOLA 3V",VLOOKUP($Q$3,'Descrizione DEI res'!$B$2:$L$152,6,FALSE))</f>
        <v>NO VALVOLA 3V</v>
      </c>
      <c r="R158" s="86" t="str">
        <f>IF($N$3="Serbatoio ad accumulo sanitario 300 l","NO VALVOLA 3V",VLOOKUP($Q$3,'Descrizione DEI res'!$B$2:$L$152,7,FALSE))</f>
        <v>NO VALVOLA 3V</v>
      </c>
      <c r="S158" s="86" t="str">
        <f>IF($N$3="Serbatoio ad accumulo sanitario 300 l","NO VALVOLA 3V",VLOOKUP($Q$3,'Descrizione DEI res'!$B$2:$L$152,8,FALSE))</f>
        <v>NO VALVOLA 3V</v>
      </c>
    </row>
    <row r="159" spans="1:20" ht="15" hidden="1" customHeight="1">
      <c r="A159" s="3" t="s">
        <v>11</v>
      </c>
      <c r="B159" s="3" t="s">
        <v>18</v>
      </c>
      <c r="C159" s="2" t="s">
        <v>300</v>
      </c>
      <c r="D159" s="2">
        <v>7219691</v>
      </c>
      <c r="E159" s="8" t="s">
        <v>53</v>
      </c>
      <c r="F159" s="10">
        <v>7946</v>
      </c>
      <c r="G159" s="10">
        <v>2657</v>
      </c>
      <c r="H159" s="10">
        <v>133</v>
      </c>
      <c r="I159" s="34">
        <f t="shared" si="32"/>
        <v>10736</v>
      </c>
      <c r="J159" s="40" t="s">
        <v>234</v>
      </c>
      <c r="K159" s="35">
        <v>30</v>
      </c>
      <c r="L159" s="35">
        <v>70</v>
      </c>
      <c r="M159" s="34">
        <v>10349.42</v>
      </c>
      <c r="N159" s="86" t="str">
        <f>IF($N$3="Serbatoio ad accumulo sanitario 300 l","NO BOLLITORE",VLOOKUP($N$3,'Descrizione DEI res'!$B$2:$L$152,6,FALSE))</f>
        <v>NO BOLLITORE</v>
      </c>
      <c r="O159" s="86" t="str">
        <f>IF($N$3="Serbatoio ad accumulo sanitario 300 l","NO BOLLITORE",VLOOKUP($N$3,'Descrizione DEI res'!$B$2:$L$152,7,FALSE))</f>
        <v>NO BOLLITORE</v>
      </c>
      <c r="P159" s="87" t="str">
        <f>IF($N$3="Serbatoio ad accumulo sanitario 300 l","NO BOLLITORE",VLOOKUP($N$3,'Descrizione DEI res'!$B$2:$L$152,8,FALSE))</f>
        <v>NO BOLLITORE</v>
      </c>
      <c r="Q159" s="86" t="str">
        <f>IF($N$3="Serbatoio ad accumulo sanitario 300 l","NO VALVOLA 3V",VLOOKUP($Q$3,'Descrizione DEI res'!$B$2:$L$152,6,FALSE))</f>
        <v>NO VALVOLA 3V</v>
      </c>
      <c r="R159" s="86" t="str">
        <f>IF($N$3="Serbatoio ad accumulo sanitario 300 l","NO VALVOLA 3V",VLOOKUP($Q$3,'Descrizione DEI res'!$B$2:$L$152,7,FALSE))</f>
        <v>NO VALVOLA 3V</v>
      </c>
      <c r="S159" s="86" t="str">
        <f>IF($N$3="Serbatoio ad accumulo sanitario 300 l","NO VALVOLA 3V",VLOOKUP($Q$3,'Descrizione DEI res'!$B$2:$L$152,8,FALSE))</f>
        <v>NO VALVOLA 3V</v>
      </c>
      <c r="T159" s="39" t="s">
        <v>83</v>
      </c>
    </row>
    <row r="160" spans="1:20" ht="15" hidden="1" customHeight="1">
      <c r="A160" s="29" t="s">
        <v>11</v>
      </c>
      <c r="B160" s="29" t="s">
        <v>18</v>
      </c>
      <c r="C160" s="2" t="s">
        <v>300</v>
      </c>
      <c r="D160" s="2">
        <v>7219691</v>
      </c>
      <c r="E160" s="8" t="s">
        <v>53</v>
      </c>
      <c r="F160" s="10">
        <v>7946</v>
      </c>
      <c r="G160" s="10">
        <v>2657</v>
      </c>
      <c r="H160" s="10">
        <v>133</v>
      </c>
      <c r="I160" s="34">
        <f t="shared" ref="I160" si="49">F160+G160+H160</f>
        <v>10736</v>
      </c>
      <c r="J160" s="40" t="s">
        <v>235</v>
      </c>
      <c r="K160" s="35">
        <v>28</v>
      </c>
      <c r="L160" s="35">
        <v>72</v>
      </c>
      <c r="M160" s="34">
        <v>11029.6</v>
      </c>
      <c r="N160" s="86" t="str">
        <f>IF($N$3="Serbatoio ad accumulo sanitario 300 l","NO BOLLITORE",VLOOKUP($N$3,'Descrizione DEI res'!$B$2:$L$152,6,FALSE))</f>
        <v>NO BOLLITORE</v>
      </c>
      <c r="O160" s="86" t="str">
        <f>IF($N$3="Serbatoio ad accumulo sanitario 300 l","NO BOLLITORE",VLOOKUP($N$3,'Descrizione DEI res'!$B$2:$L$152,7,FALSE))</f>
        <v>NO BOLLITORE</v>
      </c>
      <c r="P160" s="87" t="str">
        <f>IF($N$3="Serbatoio ad accumulo sanitario 300 l","NO BOLLITORE",VLOOKUP($N$3,'Descrizione DEI res'!$B$2:$L$152,8,FALSE))</f>
        <v>NO BOLLITORE</v>
      </c>
      <c r="Q160" s="86" t="str">
        <f>IF($N$3="Serbatoio ad accumulo sanitario 300 l","NO VALVOLA 3V",VLOOKUP($Q$3,'Descrizione DEI res'!$B$2:$L$152,6,FALSE))</f>
        <v>NO VALVOLA 3V</v>
      </c>
      <c r="R160" s="86" t="str">
        <f>IF($N$3="Serbatoio ad accumulo sanitario 300 l","NO VALVOLA 3V",VLOOKUP($Q$3,'Descrizione DEI res'!$B$2:$L$152,7,FALSE))</f>
        <v>NO VALVOLA 3V</v>
      </c>
      <c r="S160" s="86" t="str">
        <f>IF($N$3="Serbatoio ad accumulo sanitario 300 l","NO VALVOLA 3V",VLOOKUP($Q$3,'Descrizione DEI res'!$B$2:$L$152,8,FALSE))</f>
        <v>NO VALVOLA 3V</v>
      </c>
      <c r="T160" s="39" t="s">
        <v>86</v>
      </c>
    </row>
    <row r="161" spans="1:20" ht="15" hidden="1" customHeight="1">
      <c r="A161" s="29" t="s">
        <v>11</v>
      </c>
      <c r="B161" s="29" t="s">
        <v>18</v>
      </c>
      <c r="C161" s="2" t="s">
        <v>300</v>
      </c>
      <c r="D161" s="2">
        <v>7219691</v>
      </c>
      <c r="E161" s="8" t="s">
        <v>53</v>
      </c>
      <c r="F161" s="10">
        <v>7946</v>
      </c>
      <c r="G161" s="10">
        <v>2657</v>
      </c>
      <c r="H161" s="10">
        <v>133</v>
      </c>
      <c r="I161" s="34">
        <f t="shared" ref="I161" si="50">F161+G161+H161</f>
        <v>10736</v>
      </c>
      <c r="J161" s="40" t="s">
        <v>236</v>
      </c>
      <c r="K161" s="35">
        <v>26</v>
      </c>
      <c r="L161" s="35">
        <v>74</v>
      </c>
      <c r="M161" s="34">
        <v>12025.09</v>
      </c>
      <c r="N161" s="86" t="str">
        <f>IF($N$3="Serbatoio ad accumulo sanitario 300 l","NO BOLLITORE",VLOOKUP($N$3,'Descrizione DEI res'!$B$2:$L$152,6,FALSE))</f>
        <v>NO BOLLITORE</v>
      </c>
      <c r="O161" s="86" t="str">
        <f>IF($N$3="Serbatoio ad accumulo sanitario 300 l","NO BOLLITORE",VLOOKUP($N$3,'Descrizione DEI res'!$B$2:$L$152,7,FALSE))</f>
        <v>NO BOLLITORE</v>
      </c>
      <c r="P161" s="87" t="str">
        <f>IF($N$3="Serbatoio ad accumulo sanitario 300 l","NO BOLLITORE",VLOOKUP($N$3,'Descrizione DEI res'!$B$2:$L$152,8,FALSE))</f>
        <v>NO BOLLITORE</v>
      </c>
      <c r="Q161" s="86" t="str">
        <f>IF($N$3="Serbatoio ad accumulo sanitario 300 l","NO VALVOLA 3V",VLOOKUP($Q$3,'Descrizione DEI res'!$B$2:$L$152,6,FALSE))</f>
        <v>NO VALVOLA 3V</v>
      </c>
      <c r="R161" s="86" t="str">
        <f>IF($N$3="Serbatoio ad accumulo sanitario 300 l","NO VALVOLA 3V",VLOOKUP($Q$3,'Descrizione DEI res'!$B$2:$L$152,7,FALSE))</f>
        <v>NO VALVOLA 3V</v>
      </c>
      <c r="S161" s="86" t="str">
        <f>IF($N$3="Serbatoio ad accumulo sanitario 300 l","NO VALVOLA 3V",VLOOKUP($Q$3,'Descrizione DEI res'!$B$2:$L$152,8,FALSE))</f>
        <v>NO VALVOLA 3V</v>
      </c>
      <c r="T161" s="39" t="s">
        <v>89</v>
      </c>
    </row>
    <row r="162" spans="1:20" ht="15" hidden="1" customHeight="1">
      <c r="A162" s="3" t="s">
        <v>11</v>
      </c>
      <c r="B162" s="3" t="s">
        <v>19</v>
      </c>
      <c r="C162" s="2" t="s">
        <v>300</v>
      </c>
      <c r="D162" s="2">
        <v>7219690</v>
      </c>
      <c r="E162" s="8" t="s">
        <v>53</v>
      </c>
      <c r="F162" s="10">
        <v>7946</v>
      </c>
      <c r="G162" s="10">
        <v>2508</v>
      </c>
      <c r="H162" s="10">
        <v>133</v>
      </c>
      <c r="I162" s="34">
        <f t="shared" si="32"/>
        <v>10587</v>
      </c>
      <c r="J162" s="40" t="s">
        <v>229</v>
      </c>
      <c r="K162" s="35">
        <v>31</v>
      </c>
      <c r="L162" s="35">
        <v>69</v>
      </c>
      <c r="M162" s="34">
        <v>9989.06</v>
      </c>
      <c r="N162" s="86" t="str">
        <f>IF($N$3="Serbatoio ad accumulo sanitario 300 l","NO BOLLITORE",VLOOKUP($N$3,'Descrizione DEI res'!$B$2:$L$152,6,FALSE))</f>
        <v>NO BOLLITORE</v>
      </c>
      <c r="O162" s="86" t="str">
        <f>IF($N$3="Serbatoio ad accumulo sanitario 300 l","NO BOLLITORE",VLOOKUP($N$3,'Descrizione DEI res'!$B$2:$L$152,7,FALSE))</f>
        <v>NO BOLLITORE</v>
      </c>
      <c r="P162" s="87" t="str">
        <f>IF($N$3="Serbatoio ad accumulo sanitario 300 l","NO BOLLITORE",VLOOKUP($N$3,'Descrizione DEI res'!$B$2:$L$152,8,FALSE))</f>
        <v>NO BOLLITORE</v>
      </c>
      <c r="Q162" s="86" t="str">
        <f>IF($N$3="Serbatoio ad accumulo sanitario 300 l","NO VALVOLA 3V",VLOOKUP($Q$3,'Descrizione DEI res'!$B$2:$L$152,6,FALSE))</f>
        <v>NO VALVOLA 3V</v>
      </c>
      <c r="R162" s="86" t="str">
        <f>IF($N$3="Serbatoio ad accumulo sanitario 300 l","NO VALVOLA 3V",VLOOKUP($Q$3,'Descrizione DEI res'!$B$2:$L$152,7,FALSE))</f>
        <v>NO VALVOLA 3V</v>
      </c>
      <c r="S162" s="86" t="str">
        <f>IF($N$3="Serbatoio ad accumulo sanitario 300 l","NO VALVOLA 3V",VLOOKUP($Q$3,'Descrizione DEI res'!$B$2:$L$152,8,FALSE))</f>
        <v>NO VALVOLA 3V</v>
      </c>
      <c r="T162" s="39" t="s">
        <v>83</v>
      </c>
    </row>
    <row r="163" spans="1:20" ht="15" hidden="1" customHeight="1">
      <c r="A163" s="29" t="s">
        <v>11</v>
      </c>
      <c r="B163" s="29" t="s">
        <v>19</v>
      </c>
      <c r="C163" s="2" t="s">
        <v>300</v>
      </c>
      <c r="D163" s="2">
        <v>7219690</v>
      </c>
      <c r="E163" s="8" t="s">
        <v>53</v>
      </c>
      <c r="F163" s="10">
        <v>7946</v>
      </c>
      <c r="G163" s="10">
        <v>2508</v>
      </c>
      <c r="H163" s="10">
        <v>133</v>
      </c>
      <c r="I163" s="34">
        <f t="shared" ref="I163" si="51">F163+G163+H163</f>
        <v>10587</v>
      </c>
      <c r="J163" s="40" t="s">
        <v>230</v>
      </c>
      <c r="K163" s="35">
        <v>29</v>
      </c>
      <c r="L163" s="35">
        <v>71</v>
      </c>
      <c r="M163" s="34">
        <v>10669.24</v>
      </c>
      <c r="N163" s="86" t="str">
        <f>IF($N$3="Serbatoio ad accumulo sanitario 300 l","NO BOLLITORE",VLOOKUP($N$3,'Descrizione DEI res'!$B$2:$L$152,6,FALSE))</f>
        <v>NO BOLLITORE</v>
      </c>
      <c r="O163" s="86" t="str">
        <f>IF($N$3="Serbatoio ad accumulo sanitario 300 l","NO BOLLITORE",VLOOKUP($N$3,'Descrizione DEI res'!$B$2:$L$152,7,FALSE))</f>
        <v>NO BOLLITORE</v>
      </c>
      <c r="P163" s="87" t="str">
        <f>IF($N$3="Serbatoio ad accumulo sanitario 300 l","NO BOLLITORE",VLOOKUP($N$3,'Descrizione DEI res'!$B$2:$L$152,8,FALSE))</f>
        <v>NO BOLLITORE</v>
      </c>
      <c r="Q163" s="86" t="str">
        <f>IF($N$3="Serbatoio ad accumulo sanitario 300 l","NO VALVOLA 3V",VLOOKUP($Q$3,'Descrizione DEI res'!$B$2:$L$152,6,FALSE))</f>
        <v>NO VALVOLA 3V</v>
      </c>
      <c r="R163" s="86" t="str">
        <f>IF($N$3="Serbatoio ad accumulo sanitario 300 l","NO VALVOLA 3V",VLOOKUP($Q$3,'Descrizione DEI res'!$B$2:$L$152,7,FALSE))</f>
        <v>NO VALVOLA 3V</v>
      </c>
      <c r="S163" s="86" t="str">
        <f>IF($N$3="Serbatoio ad accumulo sanitario 300 l","NO VALVOLA 3V",VLOOKUP($Q$3,'Descrizione DEI res'!$B$2:$L$152,8,FALSE))</f>
        <v>NO VALVOLA 3V</v>
      </c>
      <c r="T163" s="39" t="s">
        <v>86</v>
      </c>
    </row>
    <row r="164" spans="1:20" ht="15" hidden="1" customHeight="1">
      <c r="A164" s="29" t="s">
        <v>11</v>
      </c>
      <c r="B164" s="29" t="s">
        <v>19</v>
      </c>
      <c r="C164" s="2" t="s">
        <v>300</v>
      </c>
      <c r="D164" s="2">
        <v>7219690</v>
      </c>
      <c r="E164" s="8" t="s">
        <v>53</v>
      </c>
      <c r="F164" s="10">
        <v>7946</v>
      </c>
      <c r="G164" s="10">
        <v>2508</v>
      </c>
      <c r="H164" s="10">
        <v>133</v>
      </c>
      <c r="I164" s="34">
        <f t="shared" ref="I164" si="52">F164+G164+H164</f>
        <v>10587</v>
      </c>
      <c r="J164" s="40" t="s">
        <v>231</v>
      </c>
      <c r="K164" s="35">
        <v>27</v>
      </c>
      <c r="L164" s="35">
        <v>73</v>
      </c>
      <c r="M164" s="34">
        <v>11664.73</v>
      </c>
      <c r="N164" s="86" t="str">
        <f>IF($N$3="Serbatoio ad accumulo sanitario 300 l","NO BOLLITORE",VLOOKUP($N$3,'Descrizione DEI res'!$B$2:$L$152,6,FALSE))</f>
        <v>NO BOLLITORE</v>
      </c>
      <c r="O164" s="86" t="str">
        <f>IF($N$3="Serbatoio ad accumulo sanitario 300 l","NO BOLLITORE",VLOOKUP($N$3,'Descrizione DEI res'!$B$2:$L$152,7,FALSE))</f>
        <v>NO BOLLITORE</v>
      </c>
      <c r="P164" s="87" t="str">
        <f>IF($N$3="Serbatoio ad accumulo sanitario 300 l","NO BOLLITORE",VLOOKUP($N$3,'Descrizione DEI res'!$B$2:$L$152,8,FALSE))</f>
        <v>NO BOLLITORE</v>
      </c>
      <c r="Q164" s="86" t="str">
        <f>IF($N$3="Serbatoio ad accumulo sanitario 300 l","NO VALVOLA 3V",VLOOKUP($Q$3,'Descrizione DEI res'!$B$2:$L$152,6,FALSE))</f>
        <v>NO VALVOLA 3V</v>
      </c>
      <c r="R164" s="86" t="str">
        <f>IF($N$3="Serbatoio ad accumulo sanitario 300 l","NO VALVOLA 3V",VLOOKUP($Q$3,'Descrizione DEI res'!$B$2:$L$152,7,FALSE))</f>
        <v>NO VALVOLA 3V</v>
      </c>
      <c r="S164" s="86" t="str">
        <f>IF($N$3="Serbatoio ad accumulo sanitario 300 l","NO VALVOLA 3V",VLOOKUP($Q$3,'Descrizione DEI res'!$B$2:$L$152,8,FALSE))</f>
        <v>NO VALVOLA 3V</v>
      </c>
      <c r="T164" s="39" t="s">
        <v>89</v>
      </c>
    </row>
    <row r="165" spans="1:20" ht="15" hidden="1" customHeight="1">
      <c r="A165" s="3" t="s">
        <v>11</v>
      </c>
      <c r="B165" s="3" t="s">
        <v>26</v>
      </c>
      <c r="C165" s="2" t="s">
        <v>300</v>
      </c>
      <c r="D165" s="2" t="s">
        <v>276</v>
      </c>
      <c r="E165" s="8" t="s">
        <v>53</v>
      </c>
      <c r="F165" s="10">
        <v>7946</v>
      </c>
      <c r="G165" s="10">
        <v>2035</v>
      </c>
      <c r="H165" s="10">
        <v>133</v>
      </c>
      <c r="I165" s="34">
        <f t="shared" si="32"/>
        <v>10114</v>
      </c>
      <c r="J165" s="40" t="s">
        <v>229</v>
      </c>
      <c r="K165" s="35">
        <v>31</v>
      </c>
      <c r="L165" s="35">
        <v>69</v>
      </c>
      <c r="M165" s="34">
        <v>9989.06</v>
      </c>
      <c r="N165" s="86" t="str">
        <f>IF($N$3="Serbatoio ad accumulo sanitario 300 l","NO BOLLITORE",VLOOKUP($N$3,'Descrizione DEI res'!$B$2:$L$152,6,FALSE))</f>
        <v>NO BOLLITORE</v>
      </c>
      <c r="O165" s="86" t="str">
        <f>IF($N$3="Serbatoio ad accumulo sanitario 300 l","NO BOLLITORE",VLOOKUP($N$3,'Descrizione DEI res'!$B$2:$L$152,7,FALSE))</f>
        <v>NO BOLLITORE</v>
      </c>
      <c r="P165" s="87" t="str">
        <f>IF($N$3="Serbatoio ad accumulo sanitario 300 l","NO BOLLITORE",VLOOKUP($N$3,'Descrizione DEI res'!$B$2:$L$152,8,FALSE))</f>
        <v>NO BOLLITORE</v>
      </c>
      <c r="Q165" s="86" t="str">
        <f>IF($N$3="Serbatoio ad accumulo sanitario 300 l","NO VALVOLA 3V",VLOOKUP($Q$3,'Descrizione DEI res'!$B$2:$L$152,6,FALSE))</f>
        <v>NO VALVOLA 3V</v>
      </c>
      <c r="R165" s="86" t="str">
        <f>IF($N$3="Serbatoio ad accumulo sanitario 300 l","NO VALVOLA 3V",VLOOKUP($Q$3,'Descrizione DEI res'!$B$2:$L$152,7,FALSE))</f>
        <v>NO VALVOLA 3V</v>
      </c>
      <c r="S165" s="86" t="str">
        <f>IF($N$3="Serbatoio ad accumulo sanitario 300 l","NO VALVOLA 3V",VLOOKUP($Q$3,'Descrizione DEI res'!$B$2:$L$152,8,FALSE))</f>
        <v>NO VALVOLA 3V</v>
      </c>
      <c r="T165" s="39" t="s">
        <v>83</v>
      </c>
    </row>
    <row r="166" spans="1:20" ht="15" hidden="1" customHeight="1">
      <c r="A166" s="29" t="s">
        <v>11</v>
      </c>
      <c r="B166" s="29" t="s">
        <v>26</v>
      </c>
      <c r="C166" s="2" t="s">
        <v>300</v>
      </c>
      <c r="D166" s="2" t="s">
        <v>276</v>
      </c>
      <c r="E166" s="8" t="s">
        <v>53</v>
      </c>
      <c r="F166" s="10">
        <v>7946</v>
      </c>
      <c r="G166" s="10">
        <v>2035</v>
      </c>
      <c r="H166" s="10">
        <v>133</v>
      </c>
      <c r="I166" s="34">
        <f t="shared" ref="I166" si="53">F166+G166+H166</f>
        <v>10114</v>
      </c>
      <c r="J166" s="40" t="s">
        <v>230</v>
      </c>
      <c r="K166" s="35">
        <v>29</v>
      </c>
      <c r="L166" s="35">
        <v>71</v>
      </c>
      <c r="M166" s="34">
        <v>10669.24</v>
      </c>
      <c r="N166" s="86" t="str">
        <f>IF($N$3="Serbatoio ad accumulo sanitario 300 l","NO BOLLITORE",VLOOKUP($N$3,'Descrizione DEI res'!$B$2:$L$152,6,FALSE))</f>
        <v>NO BOLLITORE</v>
      </c>
      <c r="O166" s="86" t="str">
        <f>IF($N$3="Serbatoio ad accumulo sanitario 300 l","NO BOLLITORE",VLOOKUP($N$3,'Descrizione DEI res'!$B$2:$L$152,7,FALSE))</f>
        <v>NO BOLLITORE</v>
      </c>
      <c r="P166" s="87" t="str">
        <f>IF($N$3="Serbatoio ad accumulo sanitario 300 l","NO BOLLITORE",VLOOKUP($N$3,'Descrizione DEI res'!$B$2:$L$152,8,FALSE))</f>
        <v>NO BOLLITORE</v>
      </c>
      <c r="Q166" s="86" t="str">
        <f>IF($N$3="Serbatoio ad accumulo sanitario 300 l","NO VALVOLA 3V",VLOOKUP($Q$3,'Descrizione DEI res'!$B$2:$L$152,6,FALSE))</f>
        <v>NO VALVOLA 3V</v>
      </c>
      <c r="R166" s="86" t="str">
        <f>IF($N$3="Serbatoio ad accumulo sanitario 300 l","NO VALVOLA 3V",VLOOKUP($Q$3,'Descrizione DEI res'!$B$2:$L$152,7,FALSE))</f>
        <v>NO VALVOLA 3V</v>
      </c>
      <c r="S166" s="86" t="str">
        <f>IF($N$3="Serbatoio ad accumulo sanitario 300 l","NO VALVOLA 3V",VLOOKUP($Q$3,'Descrizione DEI res'!$B$2:$L$152,8,FALSE))</f>
        <v>NO VALVOLA 3V</v>
      </c>
      <c r="T166" s="39" t="s">
        <v>86</v>
      </c>
    </row>
    <row r="167" spans="1:20" ht="15" hidden="1" customHeight="1">
      <c r="A167" s="29" t="s">
        <v>11</v>
      </c>
      <c r="B167" s="29" t="s">
        <v>26</v>
      </c>
      <c r="C167" s="2" t="s">
        <v>300</v>
      </c>
      <c r="D167" s="2" t="s">
        <v>276</v>
      </c>
      <c r="E167" s="8" t="s">
        <v>53</v>
      </c>
      <c r="F167" s="10">
        <v>7946</v>
      </c>
      <c r="G167" s="10">
        <v>2035</v>
      </c>
      <c r="H167" s="10">
        <v>133</v>
      </c>
      <c r="I167" s="34">
        <f t="shared" ref="I167" si="54">F167+G167+H167</f>
        <v>10114</v>
      </c>
      <c r="J167" s="40" t="s">
        <v>231</v>
      </c>
      <c r="K167" s="35">
        <v>27</v>
      </c>
      <c r="L167" s="35">
        <v>73</v>
      </c>
      <c r="M167" s="34">
        <v>11664.73</v>
      </c>
      <c r="N167" s="86" t="str">
        <f>IF($N$3="Serbatoio ad accumulo sanitario 300 l","NO BOLLITORE",VLOOKUP($N$3,'Descrizione DEI res'!$B$2:$L$152,6,FALSE))</f>
        <v>NO BOLLITORE</v>
      </c>
      <c r="O167" s="86" t="str">
        <f>IF($N$3="Serbatoio ad accumulo sanitario 300 l","NO BOLLITORE",VLOOKUP($N$3,'Descrizione DEI res'!$B$2:$L$152,7,FALSE))</f>
        <v>NO BOLLITORE</v>
      </c>
      <c r="P167" s="87" t="str">
        <f>IF($N$3="Serbatoio ad accumulo sanitario 300 l","NO BOLLITORE",VLOOKUP($N$3,'Descrizione DEI res'!$B$2:$L$152,8,FALSE))</f>
        <v>NO BOLLITORE</v>
      </c>
      <c r="Q167" s="86" t="str">
        <f>IF($N$3="Serbatoio ad accumulo sanitario 300 l","NO VALVOLA 3V",VLOOKUP($Q$3,'Descrizione DEI res'!$B$2:$L$152,6,FALSE))</f>
        <v>NO VALVOLA 3V</v>
      </c>
      <c r="R167" s="86" t="str">
        <f>IF($N$3="Serbatoio ad accumulo sanitario 300 l","NO VALVOLA 3V",VLOOKUP($Q$3,'Descrizione DEI res'!$B$2:$L$152,7,FALSE))</f>
        <v>NO VALVOLA 3V</v>
      </c>
      <c r="S167" s="86" t="str">
        <f>IF($N$3="Serbatoio ad accumulo sanitario 300 l","NO VALVOLA 3V",VLOOKUP($Q$3,'Descrizione DEI res'!$B$2:$L$152,8,FALSE))</f>
        <v>NO VALVOLA 3V</v>
      </c>
      <c r="T167" s="39" t="s">
        <v>89</v>
      </c>
    </row>
    <row r="168" spans="1:20" ht="15" hidden="1" customHeight="1">
      <c r="A168" s="3" t="s">
        <v>11</v>
      </c>
      <c r="B168" s="3" t="s">
        <v>27</v>
      </c>
      <c r="C168" s="2" t="s">
        <v>300</v>
      </c>
      <c r="D168" s="2" t="s">
        <v>277</v>
      </c>
      <c r="E168" s="8" t="s">
        <v>53</v>
      </c>
      <c r="F168" s="10">
        <v>7946</v>
      </c>
      <c r="G168" s="10">
        <v>1871</v>
      </c>
      <c r="H168" s="10">
        <v>133</v>
      </c>
      <c r="I168" s="34">
        <f t="shared" si="32"/>
        <v>9950</v>
      </c>
      <c r="J168" s="40" t="s">
        <v>229</v>
      </c>
      <c r="K168" s="35">
        <v>31</v>
      </c>
      <c r="L168" s="35">
        <v>69</v>
      </c>
      <c r="M168" s="34">
        <v>9989.06</v>
      </c>
      <c r="N168" s="86" t="str">
        <f>IF($N$3="Serbatoio ad accumulo sanitario 300 l","NO BOLLITORE",VLOOKUP($N$3,'Descrizione DEI res'!$B$2:$L$152,6,FALSE))</f>
        <v>NO BOLLITORE</v>
      </c>
      <c r="O168" s="86" t="str">
        <f>IF($N$3="Serbatoio ad accumulo sanitario 300 l","NO BOLLITORE",VLOOKUP($N$3,'Descrizione DEI res'!$B$2:$L$152,7,FALSE))</f>
        <v>NO BOLLITORE</v>
      </c>
      <c r="P168" s="87" t="str">
        <f>IF($N$3="Serbatoio ad accumulo sanitario 300 l","NO BOLLITORE",VLOOKUP($N$3,'Descrizione DEI res'!$B$2:$L$152,8,FALSE))</f>
        <v>NO BOLLITORE</v>
      </c>
      <c r="Q168" s="86" t="str">
        <f>IF($N$3="Serbatoio ad accumulo sanitario 300 l","NO VALVOLA 3V",VLOOKUP($Q$3,'Descrizione DEI res'!$B$2:$L$152,6,FALSE))</f>
        <v>NO VALVOLA 3V</v>
      </c>
      <c r="R168" s="86" t="str">
        <f>IF($N$3="Serbatoio ad accumulo sanitario 300 l","NO VALVOLA 3V",VLOOKUP($Q$3,'Descrizione DEI res'!$B$2:$L$152,7,FALSE))</f>
        <v>NO VALVOLA 3V</v>
      </c>
      <c r="S168" s="86" t="str">
        <f>IF($N$3="Serbatoio ad accumulo sanitario 300 l","NO VALVOLA 3V",VLOOKUP($Q$3,'Descrizione DEI res'!$B$2:$L$152,8,FALSE))</f>
        <v>NO VALVOLA 3V</v>
      </c>
      <c r="T168" s="39" t="s">
        <v>83</v>
      </c>
    </row>
    <row r="169" spans="1:20" ht="15" hidden="1" customHeight="1">
      <c r="A169" s="29" t="s">
        <v>11</v>
      </c>
      <c r="B169" s="29" t="s">
        <v>27</v>
      </c>
      <c r="C169" s="2" t="s">
        <v>300</v>
      </c>
      <c r="D169" s="2" t="s">
        <v>277</v>
      </c>
      <c r="E169" s="8" t="s">
        <v>53</v>
      </c>
      <c r="F169" s="10">
        <v>7946</v>
      </c>
      <c r="G169" s="10">
        <v>1871</v>
      </c>
      <c r="H169" s="10">
        <v>133</v>
      </c>
      <c r="I169" s="34">
        <f t="shared" ref="I169" si="55">F169+G169+H169</f>
        <v>9950</v>
      </c>
      <c r="J169" s="40" t="s">
        <v>230</v>
      </c>
      <c r="K169" s="35">
        <v>29</v>
      </c>
      <c r="L169" s="35">
        <v>71</v>
      </c>
      <c r="M169" s="34">
        <v>10669.24</v>
      </c>
      <c r="N169" s="86" t="str">
        <f>IF($N$3="Serbatoio ad accumulo sanitario 300 l","NO BOLLITORE",VLOOKUP($N$3,'Descrizione DEI res'!$B$2:$L$152,6,FALSE))</f>
        <v>NO BOLLITORE</v>
      </c>
      <c r="O169" s="86" t="str">
        <f>IF($N$3="Serbatoio ad accumulo sanitario 300 l","NO BOLLITORE",VLOOKUP($N$3,'Descrizione DEI res'!$B$2:$L$152,7,FALSE))</f>
        <v>NO BOLLITORE</v>
      </c>
      <c r="P169" s="87" t="str">
        <f>IF($N$3="Serbatoio ad accumulo sanitario 300 l","NO BOLLITORE",VLOOKUP($N$3,'Descrizione DEI res'!$B$2:$L$152,8,FALSE))</f>
        <v>NO BOLLITORE</v>
      </c>
      <c r="Q169" s="86" t="str">
        <f>IF($N$3="Serbatoio ad accumulo sanitario 300 l","NO VALVOLA 3V",VLOOKUP($Q$3,'Descrizione DEI res'!$B$2:$L$152,6,FALSE))</f>
        <v>NO VALVOLA 3V</v>
      </c>
      <c r="R169" s="86" t="str">
        <f>IF($N$3="Serbatoio ad accumulo sanitario 300 l","NO VALVOLA 3V",VLOOKUP($Q$3,'Descrizione DEI res'!$B$2:$L$152,7,FALSE))</f>
        <v>NO VALVOLA 3V</v>
      </c>
      <c r="S169" s="86" t="str">
        <f>IF($N$3="Serbatoio ad accumulo sanitario 300 l","NO VALVOLA 3V",VLOOKUP($Q$3,'Descrizione DEI res'!$B$2:$L$152,8,FALSE))</f>
        <v>NO VALVOLA 3V</v>
      </c>
      <c r="T169" s="39" t="s">
        <v>86</v>
      </c>
    </row>
    <row r="170" spans="1:20" ht="15" hidden="1" customHeight="1">
      <c r="A170" s="29" t="s">
        <v>11</v>
      </c>
      <c r="B170" s="29" t="s">
        <v>27</v>
      </c>
      <c r="C170" s="2" t="s">
        <v>300</v>
      </c>
      <c r="D170" s="2" t="s">
        <v>277</v>
      </c>
      <c r="E170" s="8" t="s">
        <v>53</v>
      </c>
      <c r="F170" s="10">
        <v>7946</v>
      </c>
      <c r="G170" s="10">
        <v>1871</v>
      </c>
      <c r="H170" s="10">
        <v>133</v>
      </c>
      <c r="I170" s="34">
        <f t="shared" ref="I170" si="56">F170+G170+H170</f>
        <v>9950</v>
      </c>
      <c r="J170" s="40" t="s">
        <v>231</v>
      </c>
      <c r="K170" s="35">
        <v>27</v>
      </c>
      <c r="L170" s="35">
        <v>73</v>
      </c>
      <c r="M170" s="34">
        <v>11664.73</v>
      </c>
      <c r="N170" s="86" t="str">
        <f>IF($N$3="Serbatoio ad accumulo sanitario 300 l","NO BOLLITORE",VLOOKUP($N$3,'Descrizione DEI res'!$B$2:$L$152,6,FALSE))</f>
        <v>NO BOLLITORE</v>
      </c>
      <c r="O170" s="86" t="str">
        <f>IF($N$3="Serbatoio ad accumulo sanitario 300 l","NO BOLLITORE",VLOOKUP($N$3,'Descrizione DEI res'!$B$2:$L$152,7,FALSE))</f>
        <v>NO BOLLITORE</v>
      </c>
      <c r="P170" s="87" t="str">
        <f>IF($N$3="Serbatoio ad accumulo sanitario 300 l","NO BOLLITORE",VLOOKUP($N$3,'Descrizione DEI res'!$B$2:$L$152,8,FALSE))</f>
        <v>NO BOLLITORE</v>
      </c>
      <c r="Q170" s="86" t="str">
        <f>IF($N$3="Serbatoio ad accumulo sanitario 300 l","NO VALVOLA 3V",VLOOKUP($Q$3,'Descrizione DEI res'!$B$2:$L$152,6,FALSE))</f>
        <v>NO VALVOLA 3V</v>
      </c>
      <c r="R170" s="86" t="str">
        <f>IF($N$3="Serbatoio ad accumulo sanitario 300 l","NO VALVOLA 3V",VLOOKUP($Q$3,'Descrizione DEI res'!$B$2:$L$152,7,FALSE))</f>
        <v>NO VALVOLA 3V</v>
      </c>
      <c r="S170" s="86" t="str">
        <f>IF($N$3="Serbatoio ad accumulo sanitario 300 l","NO VALVOLA 3V",VLOOKUP($Q$3,'Descrizione DEI res'!$B$2:$L$152,8,FALSE))</f>
        <v>NO VALVOLA 3V</v>
      </c>
      <c r="T170" s="39" t="s">
        <v>89</v>
      </c>
    </row>
    <row r="171" spans="1:20" ht="15" hidden="1" customHeight="1">
      <c r="A171" s="3" t="s">
        <v>11</v>
      </c>
      <c r="B171" s="3" t="s">
        <v>35</v>
      </c>
      <c r="C171" s="2" t="s">
        <v>300</v>
      </c>
      <c r="D171" s="2" t="s">
        <v>265</v>
      </c>
      <c r="E171" s="8" t="s">
        <v>54</v>
      </c>
      <c r="F171" s="10">
        <v>7946</v>
      </c>
      <c r="G171" s="10">
        <v>2071</v>
      </c>
      <c r="H171" s="10">
        <v>155</v>
      </c>
      <c r="I171" s="34">
        <f t="shared" si="32"/>
        <v>10172</v>
      </c>
      <c r="J171" s="40" t="s">
        <v>229</v>
      </c>
      <c r="K171" s="35">
        <v>31</v>
      </c>
      <c r="L171" s="35">
        <v>69</v>
      </c>
      <c r="M171" s="34">
        <v>9989.06</v>
      </c>
      <c r="N171" s="86" t="str">
        <f>IF($N$3="Serbatoio ad accumulo sanitario 300 l","NO BOLLITORE",VLOOKUP($N$3,'Descrizione DEI res'!$B$2:$L$152,6,FALSE))</f>
        <v>NO BOLLITORE</v>
      </c>
      <c r="O171" s="86" t="str">
        <f>IF($N$3="Serbatoio ad accumulo sanitario 300 l","NO BOLLITORE",VLOOKUP($N$3,'Descrizione DEI res'!$B$2:$L$152,7,FALSE))</f>
        <v>NO BOLLITORE</v>
      </c>
      <c r="P171" s="87" t="str">
        <f>IF($N$3="Serbatoio ad accumulo sanitario 300 l","NO BOLLITORE",VLOOKUP($N$3,'Descrizione DEI res'!$B$2:$L$152,8,FALSE))</f>
        <v>NO BOLLITORE</v>
      </c>
      <c r="Q171" s="86" t="str">
        <f>IF($N$3="Serbatoio ad accumulo sanitario 300 l","NO VALVOLA 3V",VLOOKUP($Q$3,'Descrizione DEI res'!$B$2:$L$152,6,FALSE))</f>
        <v>NO VALVOLA 3V</v>
      </c>
      <c r="R171" s="86" t="str">
        <f>IF($N$3="Serbatoio ad accumulo sanitario 300 l","NO VALVOLA 3V",VLOOKUP($Q$3,'Descrizione DEI res'!$B$2:$L$152,7,FALSE))</f>
        <v>NO VALVOLA 3V</v>
      </c>
      <c r="S171" s="86" t="str">
        <f>IF($N$3="Serbatoio ad accumulo sanitario 300 l","NO VALVOLA 3V",VLOOKUP($Q$3,'Descrizione DEI res'!$B$2:$L$152,8,FALSE))</f>
        <v>NO VALVOLA 3V</v>
      </c>
      <c r="T171" s="39" t="s">
        <v>83</v>
      </c>
    </row>
    <row r="172" spans="1:20" ht="15" hidden="1" customHeight="1">
      <c r="A172" s="29" t="s">
        <v>11</v>
      </c>
      <c r="B172" s="29" t="s">
        <v>35</v>
      </c>
      <c r="C172" s="2" t="s">
        <v>300</v>
      </c>
      <c r="D172" s="2" t="s">
        <v>265</v>
      </c>
      <c r="E172" s="8" t="s">
        <v>54</v>
      </c>
      <c r="F172" s="10">
        <v>7946</v>
      </c>
      <c r="G172" s="10">
        <v>2071</v>
      </c>
      <c r="H172" s="10">
        <v>155</v>
      </c>
      <c r="I172" s="34">
        <f t="shared" ref="I172" si="57">F172+G172+H172</f>
        <v>10172</v>
      </c>
      <c r="J172" s="40" t="s">
        <v>230</v>
      </c>
      <c r="K172" s="35">
        <v>29</v>
      </c>
      <c r="L172" s="35">
        <v>71</v>
      </c>
      <c r="M172" s="34">
        <v>10669.24</v>
      </c>
      <c r="N172" s="86" t="str">
        <f>IF($N$3="Serbatoio ad accumulo sanitario 300 l","NO BOLLITORE",VLOOKUP($N$3,'Descrizione DEI res'!$B$2:$L$152,6,FALSE))</f>
        <v>NO BOLLITORE</v>
      </c>
      <c r="O172" s="86" t="str">
        <f>IF($N$3="Serbatoio ad accumulo sanitario 300 l","NO BOLLITORE",VLOOKUP($N$3,'Descrizione DEI res'!$B$2:$L$152,7,FALSE))</f>
        <v>NO BOLLITORE</v>
      </c>
      <c r="P172" s="87" t="str">
        <f>IF($N$3="Serbatoio ad accumulo sanitario 300 l","NO BOLLITORE",VLOOKUP($N$3,'Descrizione DEI res'!$B$2:$L$152,8,FALSE))</f>
        <v>NO BOLLITORE</v>
      </c>
      <c r="Q172" s="86" t="str">
        <f>IF($N$3="Serbatoio ad accumulo sanitario 300 l","NO VALVOLA 3V",VLOOKUP($Q$3,'Descrizione DEI res'!$B$2:$L$152,6,FALSE))</f>
        <v>NO VALVOLA 3V</v>
      </c>
      <c r="R172" s="86" t="str">
        <f>IF($N$3="Serbatoio ad accumulo sanitario 300 l","NO VALVOLA 3V",VLOOKUP($Q$3,'Descrizione DEI res'!$B$2:$L$152,7,FALSE))</f>
        <v>NO VALVOLA 3V</v>
      </c>
      <c r="S172" s="86" t="str">
        <f>IF($N$3="Serbatoio ad accumulo sanitario 300 l","NO VALVOLA 3V",VLOOKUP($Q$3,'Descrizione DEI res'!$B$2:$L$152,8,FALSE))</f>
        <v>NO VALVOLA 3V</v>
      </c>
      <c r="T172" s="39" t="s">
        <v>86</v>
      </c>
    </row>
    <row r="173" spans="1:20" ht="15" hidden="1" customHeight="1">
      <c r="A173" s="29" t="s">
        <v>11</v>
      </c>
      <c r="B173" s="29" t="s">
        <v>35</v>
      </c>
      <c r="C173" s="2" t="s">
        <v>300</v>
      </c>
      <c r="D173" s="2" t="s">
        <v>265</v>
      </c>
      <c r="E173" s="8" t="s">
        <v>54</v>
      </c>
      <c r="F173" s="10">
        <v>7946</v>
      </c>
      <c r="G173" s="10">
        <v>2071</v>
      </c>
      <c r="H173" s="10">
        <v>155</v>
      </c>
      <c r="I173" s="34">
        <f t="shared" ref="I173" si="58">F173+G173+H173</f>
        <v>10172</v>
      </c>
      <c r="J173" s="40" t="s">
        <v>231</v>
      </c>
      <c r="K173" s="35">
        <v>27</v>
      </c>
      <c r="L173" s="35">
        <v>73</v>
      </c>
      <c r="M173" s="34">
        <v>11664.73</v>
      </c>
      <c r="N173" s="86" t="str">
        <f>IF($N$3="Serbatoio ad accumulo sanitario 300 l","NO BOLLITORE",VLOOKUP($N$3,'Descrizione DEI res'!$B$2:$L$152,6,FALSE))</f>
        <v>NO BOLLITORE</v>
      </c>
      <c r="O173" s="86" t="str">
        <f>IF($N$3="Serbatoio ad accumulo sanitario 300 l","NO BOLLITORE",VLOOKUP($N$3,'Descrizione DEI res'!$B$2:$L$152,7,FALSE))</f>
        <v>NO BOLLITORE</v>
      </c>
      <c r="P173" s="87" t="str">
        <f>IF($N$3="Serbatoio ad accumulo sanitario 300 l","NO BOLLITORE",VLOOKUP($N$3,'Descrizione DEI res'!$B$2:$L$152,8,FALSE))</f>
        <v>NO BOLLITORE</v>
      </c>
      <c r="Q173" s="86" t="str">
        <f>IF($N$3="Serbatoio ad accumulo sanitario 300 l","NO VALVOLA 3V",VLOOKUP($Q$3,'Descrizione DEI res'!$B$2:$L$152,6,FALSE))</f>
        <v>NO VALVOLA 3V</v>
      </c>
      <c r="R173" s="86" t="str">
        <f>IF($N$3="Serbatoio ad accumulo sanitario 300 l","NO VALVOLA 3V",VLOOKUP($Q$3,'Descrizione DEI res'!$B$2:$L$152,7,FALSE))</f>
        <v>NO VALVOLA 3V</v>
      </c>
      <c r="S173" s="86" t="str">
        <f>IF($N$3="Serbatoio ad accumulo sanitario 300 l","NO VALVOLA 3V",VLOOKUP($Q$3,'Descrizione DEI res'!$B$2:$L$152,8,FALSE))</f>
        <v>NO VALVOLA 3V</v>
      </c>
      <c r="T173" s="39" t="s">
        <v>89</v>
      </c>
    </row>
    <row r="174" spans="1:20" ht="15" hidden="1" customHeight="1">
      <c r="A174" s="3" t="s">
        <v>12</v>
      </c>
      <c r="B174" s="3" t="s">
        <v>18</v>
      </c>
      <c r="C174" s="2" t="s">
        <v>299</v>
      </c>
      <c r="D174" s="2">
        <v>7219691</v>
      </c>
      <c r="E174" s="8" t="s">
        <v>53</v>
      </c>
      <c r="F174" s="10">
        <v>10326</v>
      </c>
      <c r="G174" s="10">
        <v>2657</v>
      </c>
      <c r="H174" s="10">
        <v>133</v>
      </c>
      <c r="I174" s="34">
        <f t="shared" si="32"/>
        <v>13116</v>
      </c>
      <c r="J174" s="40" t="s">
        <v>237</v>
      </c>
      <c r="K174" s="35">
        <v>25</v>
      </c>
      <c r="L174" s="35">
        <v>75</v>
      </c>
      <c r="M174" s="34">
        <v>12164.73</v>
      </c>
      <c r="N174" s="86" t="str">
        <f>IF($N$3="Serbatoio ad accumulo sanitario 300 l","NO BOLLITORE",VLOOKUP($N$3,'Descrizione DEI res'!$B$2:$L$152,6,FALSE))</f>
        <v>NO BOLLITORE</v>
      </c>
      <c r="O174" s="86" t="str">
        <f>IF($N$3="Serbatoio ad accumulo sanitario 300 l","NO BOLLITORE",VLOOKUP($N$3,'Descrizione DEI res'!$B$2:$L$152,7,FALSE))</f>
        <v>NO BOLLITORE</v>
      </c>
      <c r="P174" s="87" t="str">
        <f>IF($N$3="Serbatoio ad accumulo sanitario 300 l","NO BOLLITORE",VLOOKUP($N$3,'Descrizione DEI res'!$B$2:$L$152,8,FALSE))</f>
        <v>NO BOLLITORE</v>
      </c>
      <c r="Q174" s="86" t="str">
        <f>IF($N$3="Serbatoio ad accumulo sanitario 300 l","NO VALVOLA 3V",VLOOKUP($Q$3,'Descrizione DEI res'!$B$2:$L$152,6,FALSE))</f>
        <v>NO VALVOLA 3V</v>
      </c>
      <c r="R174" s="86" t="str">
        <f>IF($N$3="Serbatoio ad accumulo sanitario 300 l","NO VALVOLA 3V",VLOOKUP($Q$3,'Descrizione DEI res'!$B$2:$L$152,7,FALSE))</f>
        <v>NO VALVOLA 3V</v>
      </c>
      <c r="S174" s="86" t="str">
        <f>IF($N$3="Serbatoio ad accumulo sanitario 300 l","NO VALVOLA 3V",VLOOKUP($Q$3,'Descrizione DEI res'!$B$2:$L$152,8,FALSE))</f>
        <v>NO VALVOLA 3V</v>
      </c>
      <c r="T174" s="39" t="s">
        <v>91</v>
      </c>
    </row>
    <row r="175" spans="1:20" ht="15" hidden="1" customHeight="1">
      <c r="A175" s="3" t="s">
        <v>12</v>
      </c>
      <c r="B175" s="3" t="s">
        <v>19</v>
      </c>
      <c r="C175" s="2" t="s">
        <v>299</v>
      </c>
      <c r="D175" s="2">
        <v>7219690</v>
      </c>
      <c r="E175" s="8" t="s">
        <v>53</v>
      </c>
      <c r="F175" s="10">
        <v>10326</v>
      </c>
      <c r="G175" s="10">
        <v>2508</v>
      </c>
      <c r="H175" s="10">
        <v>133</v>
      </c>
      <c r="I175" s="34">
        <f t="shared" si="32"/>
        <v>12967</v>
      </c>
      <c r="J175" s="40" t="s">
        <v>232</v>
      </c>
      <c r="K175" s="35">
        <v>26</v>
      </c>
      <c r="L175" s="35">
        <v>74</v>
      </c>
      <c r="M175" s="34">
        <v>11804.37</v>
      </c>
      <c r="N175" s="86" t="str">
        <f>IF($N$3="Serbatoio ad accumulo sanitario 300 l","NO BOLLITORE",VLOOKUP($N$3,'Descrizione DEI res'!$B$2:$L$152,6,FALSE))</f>
        <v>NO BOLLITORE</v>
      </c>
      <c r="O175" s="86" t="str">
        <f>IF($N$3="Serbatoio ad accumulo sanitario 300 l","NO BOLLITORE",VLOOKUP($N$3,'Descrizione DEI res'!$B$2:$L$152,7,FALSE))</f>
        <v>NO BOLLITORE</v>
      </c>
      <c r="P175" s="87" t="str">
        <f>IF($N$3="Serbatoio ad accumulo sanitario 300 l","NO BOLLITORE",VLOOKUP($N$3,'Descrizione DEI res'!$B$2:$L$152,8,FALSE))</f>
        <v>NO BOLLITORE</v>
      </c>
      <c r="Q175" s="86" t="str">
        <f>IF($N$3="Serbatoio ad accumulo sanitario 300 l","NO VALVOLA 3V",VLOOKUP($Q$3,'Descrizione DEI res'!$B$2:$L$152,6,FALSE))</f>
        <v>NO VALVOLA 3V</v>
      </c>
      <c r="R175" s="86" t="str">
        <f>IF($N$3="Serbatoio ad accumulo sanitario 300 l","NO VALVOLA 3V",VLOOKUP($Q$3,'Descrizione DEI res'!$B$2:$L$152,7,FALSE))</f>
        <v>NO VALVOLA 3V</v>
      </c>
      <c r="S175" s="86" t="str">
        <f>IF($N$3="Serbatoio ad accumulo sanitario 300 l","NO VALVOLA 3V",VLOOKUP($Q$3,'Descrizione DEI res'!$B$2:$L$152,8,FALSE))</f>
        <v>NO VALVOLA 3V</v>
      </c>
      <c r="T175" s="39" t="s">
        <v>91</v>
      </c>
    </row>
    <row r="176" spans="1:20" ht="15" hidden="1" customHeight="1">
      <c r="A176" s="3" t="s">
        <v>12</v>
      </c>
      <c r="B176" s="3" t="s">
        <v>26</v>
      </c>
      <c r="C176" s="2" t="s">
        <v>299</v>
      </c>
      <c r="D176" s="2" t="s">
        <v>276</v>
      </c>
      <c r="E176" s="8" t="s">
        <v>53</v>
      </c>
      <c r="F176" s="10">
        <v>10326</v>
      </c>
      <c r="G176" s="10">
        <v>2035</v>
      </c>
      <c r="H176" s="10">
        <v>133</v>
      </c>
      <c r="I176" s="34">
        <f t="shared" si="32"/>
        <v>12494</v>
      </c>
      <c r="J176" s="40" t="s">
        <v>232</v>
      </c>
      <c r="K176" s="35">
        <v>26</v>
      </c>
      <c r="L176" s="35">
        <v>74</v>
      </c>
      <c r="M176" s="34">
        <v>11804.37</v>
      </c>
      <c r="N176" s="86" t="str">
        <f>IF($N$3="Serbatoio ad accumulo sanitario 300 l","NO BOLLITORE",VLOOKUP($N$3,'Descrizione DEI res'!$B$2:$L$152,6,FALSE))</f>
        <v>NO BOLLITORE</v>
      </c>
      <c r="O176" s="86" t="str">
        <f>IF($N$3="Serbatoio ad accumulo sanitario 300 l","NO BOLLITORE",VLOOKUP($N$3,'Descrizione DEI res'!$B$2:$L$152,7,FALSE))</f>
        <v>NO BOLLITORE</v>
      </c>
      <c r="P176" s="87" t="str">
        <f>IF($N$3="Serbatoio ad accumulo sanitario 300 l","NO BOLLITORE",VLOOKUP($N$3,'Descrizione DEI res'!$B$2:$L$152,8,FALSE))</f>
        <v>NO BOLLITORE</v>
      </c>
      <c r="Q176" s="86" t="str">
        <f>IF($N$3="Serbatoio ad accumulo sanitario 300 l","NO VALVOLA 3V",VLOOKUP($Q$3,'Descrizione DEI res'!$B$2:$L$152,6,FALSE))</f>
        <v>NO VALVOLA 3V</v>
      </c>
      <c r="R176" s="86" t="str">
        <f>IF($N$3="Serbatoio ad accumulo sanitario 300 l","NO VALVOLA 3V",VLOOKUP($Q$3,'Descrizione DEI res'!$B$2:$L$152,7,FALSE))</f>
        <v>NO VALVOLA 3V</v>
      </c>
      <c r="S176" s="86" t="str">
        <f>IF($N$3="Serbatoio ad accumulo sanitario 300 l","NO VALVOLA 3V",VLOOKUP($Q$3,'Descrizione DEI res'!$B$2:$L$152,8,FALSE))</f>
        <v>NO VALVOLA 3V</v>
      </c>
      <c r="T176" s="39" t="s">
        <v>91</v>
      </c>
    </row>
    <row r="177" spans="1:20" ht="15" hidden="1" customHeight="1">
      <c r="A177" s="3" t="s">
        <v>12</v>
      </c>
      <c r="B177" s="3" t="s">
        <v>27</v>
      </c>
      <c r="C177" s="2" t="s">
        <v>299</v>
      </c>
      <c r="D177" s="2" t="s">
        <v>277</v>
      </c>
      <c r="E177" s="8" t="s">
        <v>53</v>
      </c>
      <c r="F177" s="10">
        <v>10326</v>
      </c>
      <c r="G177" s="10">
        <v>1871</v>
      </c>
      <c r="H177" s="10">
        <v>133</v>
      </c>
      <c r="I177" s="34">
        <f t="shared" si="32"/>
        <v>12330</v>
      </c>
      <c r="J177" s="40" t="s">
        <v>232</v>
      </c>
      <c r="K177" s="35">
        <v>26</v>
      </c>
      <c r="L177" s="35">
        <v>74</v>
      </c>
      <c r="M177" s="34">
        <v>11804.37</v>
      </c>
      <c r="N177" s="86" t="str">
        <f>IF($N$3="Serbatoio ad accumulo sanitario 300 l","NO BOLLITORE",VLOOKUP($N$3,'Descrizione DEI res'!$B$2:$L$152,6,FALSE))</f>
        <v>NO BOLLITORE</v>
      </c>
      <c r="O177" s="86" t="str">
        <f>IF($N$3="Serbatoio ad accumulo sanitario 300 l","NO BOLLITORE",VLOOKUP($N$3,'Descrizione DEI res'!$B$2:$L$152,7,FALSE))</f>
        <v>NO BOLLITORE</v>
      </c>
      <c r="P177" s="87" t="str">
        <f>IF($N$3="Serbatoio ad accumulo sanitario 300 l","NO BOLLITORE",VLOOKUP($N$3,'Descrizione DEI res'!$B$2:$L$152,8,FALSE))</f>
        <v>NO BOLLITORE</v>
      </c>
      <c r="Q177" s="86" t="str">
        <f>IF($N$3="Serbatoio ad accumulo sanitario 300 l","NO VALVOLA 3V",VLOOKUP($Q$3,'Descrizione DEI res'!$B$2:$L$152,6,FALSE))</f>
        <v>NO VALVOLA 3V</v>
      </c>
      <c r="R177" s="86" t="str">
        <f>IF($N$3="Serbatoio ad accumulo sanitario 300 l","NO VALVOLA 3V",VLOOKUP($Q$3,'Descrizione DEI res'!$B$2:$L$152,7,FALSE))</f>
        <v>NO VALVOLA 3V</v>
      </c>
      <c r="S177" s="86" t="str">
        <f>IF($N$3="Serbatoio ad accumulo sanitario 300 l","NO VALVOLA 3V",VLOOKUP($Q$3,'Descrizione DEI res'!$B$2:$L$152,8,FALSE))</f>
        <v>NO VALVOLA 3V</v>
      </c>
      <c r="T177" s="39" t="s">
        <v>91</v>
      </c>
    </row>
    <row r="178" spans="1:20" ht="15" hidden="1" customHeight="1">
      <c r="A178" s="3" t="s">
        <v>12</v>
      </c>
      <c r="B178" s="3" t="s">
        <v>35</v>
      </c>
      <c r="C178" s="2" t="s">
        <v>299</v>
      </c>
      <c r="D178" s="2" t="s">
        <v>265</v>
      </c>
      <c r="E178" s="8" t="s">
        <v>54</v>
      </c>
      <c r="F178" s="10">
        <v>10326</v>
      </c>
      <c r="G178" s="10">
        <v>2071</v>
      </c>
      <c r="H178" s="10">
        <v>155</v>
      </c>
      <c r="I178" s="34">
        <f t="shared" si="32"/>
        <v>12552</v>
      </c>
      <c r="J178" s="40" t="s">
        <v>232</v>
      </c>
      <c r="K178" s="35">
        <v>26</v>
      </c>
      <c r="L178" s="35">
        <v>74</v>
      </c>
      <c r="M178" s="34">
        <v>11804.37</v>
      </c>
      <c r="N178" s="86" t="str">
        <f>IF($N$3="Serbatoio ad accumulo sanitario 300 l","NO BOLLITORE",VLOOKUP($N$3,'Descrizione DEI res'!$B$2:$L$152,6,FALSE))</f>
        <v>NO BOLLITORE</v>
      </c>
      <c r="O178" s="86" t="str">
        <f>IF($N$3="Serbatoio ad accumulo sanitario 300 l","NO BOLLITORE",VLOOKUP($N$3,'Descrizione DEI res'!$B$2:$L$152,7,FALSE))</f>
        <v>NO BOLLITORE</v>
      </c>
      <c r="P178" s="87" t="str">
        <f>IF($N$3="Serbatoio ad accumulo sanitario 300 l","NO BOLLITORE",VLOOKUP($N$3,'Descrizione DEI res'!$B$2:$L$152,8,FALSE))</f>
        <v>NO BOLLITORE</v>
      </c>
      <c r="Q178" s="86" t="str">
        <f>IF($N$3="Serbatoio ad accumulo sanitario 300 l","NO VALVOLA 3V",VLOOKUP($Q$3,'Descrizione DEI res'!$B$2:$L$152,6,FALSE))</f>
        <v>NO VALVOLA 3V</v>
      </c>
      <c r="R178" s="86" t="str">
        <f>IF($N$3="Serbatoio ad accumulo sanitario 300 l","NO VALVOLA 3V",VLOOKUP($Q$3,'Descrizione DEI res'!$B$2:$L$152,7,FALSE))</f>
        <v>NO VALVOLA 3V</v>
      </c>
      <c r="S178" s="86" t="str">
        <f>IF($N$3="Serbatoio ad accumulo sanitario 300 l","NO VALVOLA 3V",VLOOKUP($Q$3,'Descrizione DEI res'!$B$2:$L$152,8,FALSE))</f>
        <v>NO VALVOLA 3V</v>
      </c>
      <c r="T178" s="39" t="s">
        <v>91</v>
      </c>
    </row>
    <row r="179" spans="1:20" ht="15" hidden="1" customHeight="1">
      <c r="A179" s="3" t="s">
        <v>13</v>
      </c>
      <c r="B179" s="3" t="s">
        <v>18</v>
      </c>
      <c r="C179" s="2" t="s">
        <v>298</v>
      </c>
      <c r="D179" s="2">
        <v>7219691</v>
      </c>
      <c r="E179" s="8" t="s">
        <v>53</v>
      </c>
      <c r="F179" s="10">
        <v>11254</v>
      </c>
      <c r="G179" s="10">
        <v>2657</v>
      </c>
      <c r="H179" s="10">
        <v>133</v>
      </c>
      <c r="I179" s="34">
        <f t="shared" si="32"/>
        <v>14044</v>
      </c>
      <c r="J179" s="40" t="s">
        <v>182</v>
      </c>
      <c r="K179" s="35"/>
      <c r="L179" s="35"/>
      <c r="M179" s="34"/>
      <c r="N179" s="86"/>
      <c r="O179" s="86"/>
      <c r="P179" s="86"/>
      <c r="Q179" s="86"/>
      <c r="R179" s="86"/>
      <c r="S179" s="86"/>
    </row>
    <row r="180" spans="1:20" ht="15" hidden="1" customHeight="1">
      <c r="A180" s="3" t="s">
        <v>14</v>
      </c>
      <c r="B180" s="3" t="s">
        <v>18</v>
      </c>
      <c r="C180" s="2" t="s">
        <v>297</v>
      </c>
      <c r="D180" s="2">
        <v>7219691</v>
      </c>
      <c r="E180" s="8" t="s">
        <v>53</v>
      </c>
      <c r="F180" s="10">
        <v>10843</v>
      </c>
      <c r="G180" s="10">
        <v>2657</v>
      </c>
      <c r="H180" s="10">
        <v>133</v>
      </c>
      <c r="I180" s="34">
        <f t="shared" si="32"/>
        <v>13633</v>
      </c>
      <c r="J180" s="40" t="s">
        <v>237</v>
      </c>
      <c r="K180" s="35">
        <v>25</v>
      </c>
      <c r="L180" s="35">
        <v>75</v>
      </c>
      <c r="M180" s="34">
        <v>12164.73</v>
      </c>
      <c r="N180" s="86" t="str">
        <f>IF($N$3="Serbatoio ad accumulo sanitario 300 l","NO BOLLITORE",VLOOKUP($N$3,'Descrizione DEI res'!$B$2:$L$152,6,FALSE))</f>
        <v>NO BOLLITORE</v>
      </c>
      <c r="O180" s="86" t="str">
        <f>IF($N$3="Serbatoio ad accumulo sanitario 300 l","NO BOLLITORE",VLOOKUP($N$3,'Descrizione DEI res'!$B$2:$L$152,7,FALSE))</f>
        <v>NO BOLLITORE</v>
      </c>
      <c r="P180" s="87" t="str">
        <f>IF($N$3="Serbatoio ad accumulo sanitario 300 l","NO BOLLITORE",VLOOKUP($N$3,'Descrizione DEI res'!$B$2:$L$152,8,FALSE))</f>
        <v>NO BOLLITORE</v>
      </c>
      <c r="Q180" s="86" t="str">
        <f>IF($N$3="Serbatoio ad accumulo sanitario 300 l","NO VALVOLA 3V",VLOOKUP($Q$3,'Descrizione DEI res'!$B$2:$L$152,6,FALSE))</f>
        <v>NO VALVOLA 3V</v>
      </c>
      <c r="R180" s="86" t="str">
        <f>IF($N$3="Serbatoio ad accumulo sanitario 300 l","NO VALVOLA 3V",VLOOKUP($Q$3,'Descrizione DEI res'!$B$2:$L$152,7,FALSE))</f>
        <v>NO VALVOLA 3V</v>
      </c>
      <c r="S180" s="86" t="str">
        <f>IF($N$3="Serbatoio ad accumulo sanitario 300 l","NO VALVOLA 3V",VLOOKUP($Q$3,'Descrizione DEI res'!$B$2:$L$152,8,FALSE))</f>
        <v>NO VALVOLA 3V</v>
      </c>
    </row>
    <row r="181" spans="1:20" ht="15" hidden="1" customHeight="1">
      <c r="A181" s="3" t="s">
        <v>14</v>
      </c>
      <c r="B181" s="3" t="s">
        <v>19</v>
      </c>
      <c r="C181" s="2" t="s">
        <v>297</v>
      </c>
      <c r="D181" s="2">
        <v>7219690</v>
      </c>
      <c r="E181" s="8" t="s">
        <v>53</v>
      </c>
      <c r="F181" s="10">
        <v>10843</v>
      </c>
      <c r="G181" s="10">
        <v>2508</v>
      </c>
      <c r="H181" s="10">
        <v>133</v>
      </c>
      <c r="I181" s="34">
        <f t="shared" si="32"/>
        <v>13484</v>
      </c>
      <c r="J181" s="40" t="s">
        <v>232</v>
      </c>
      <c r="K181" s="35">
        <v>26</v>
      </c>
      <c r="L181" s="35">
        <v>74</v>
      </c>
      <c r="M181" s="34">
        <v>11804.37</v>
      </c>
      <c r="N181" s="86" t="str">
        <f>IF($N$3="Serbatoio ad accumulo sanitario 300 l","NO BOLLITORE",VLOOKUP($N$3,'Descrizione DEI res'!$B$2:$L$152,6,FALSE))</f>
        <v>NO BOLLITORE</v>
      </c>
      <c r="O181" s="86" t="str">
        <f>IF($N$3="Serbatoio ad accumulo sanitario 300 l","NO BOLLITORE",VLOOKUP($N$3,'Descrizione DEI res'!$B$2:$L$152,7,FALSE))</f>
        <v>NO BOLLITORE</v>
      </c>
      <c r="P181" s="87" t="str">
        <f>IF($N$3="Serbatoio ad accumulo sanitario 300 l","NO BOLLITORE",VLOOKUP($N$3,'Descrizione DEI res'!$B$2:$L$152,8,FALSE))</f>
        <v>NO BOLLITORE</v>
      </c>
      <c r="Q181" s="86" t="str">
        <f>IF($N$3="Serbatoio ad accumulo sanitario 300 l","NO VALVOLA 3V",VLOOKUP($Q$3,'Descrizione DEI res'!$B$2:$L$152,6,FALSE))</f>
        <v>NO VALVOLA 3V</v>
      </c>
      <c r="R181" s="86" t="str">
        <f>IF($N$3="Serbatoio ad accumulo sanitario 300 l","NO VALVOLA 3V",VLOOKUP($Q$3,'Descrizione DEI res'!$B$2:$L$152,7,FALSE))</f>
        <v>NO VALVOLA 3V</v>
      </c>
      <c r="S181" s="86" t="str">
        <f>IF($N$3="Serbatoio ad accumulo sanitario 300 l","NO VALVOLA 3V",VLOOKUP($Q$3,'Descrizione DEI res'!$B$2:$L$152,8,FALSE))</f>
        <v>NO VALVOLA 3V</v>
      </c>
    </row>
    <row r="182" spans="1:20" ht="15" hidden="1" customHeight="1">
      <c r="A182" s="3" t="s">
        <v>14</v>
      </c>
      <c r="B182" s="3" t="s">
        <v>26</v>
      </c>
      <c r="C182" s="2" t="s">
        <v>297</v>
      </c>
      <c r="D182" s="2" t="s">
        <v>276</v>
      </c>
      <c r="E182" s="8" t="s">
        <v>53</v>
      </c>
      <c r="F182" s="10">
        <v>10843</v>
      </c>
      <c r="G182" s="10">
        <v>2035</v>
      </c>
      <c r="H182" s="10">
        <v>133</v>
      </c>
      <c r="I182" s="34">
        <f t="shared" si="32"/>
        <v>13011</v>
      </c>
      <c r="J182" s="40" t="s">
        <v>232</v>
      </c>
      <c r="K182" s="35">
        <v>26</v>
      </c>
      <c r="L182" s="35">
        <v>74</v>
      </c>
      <c r="M182" s="34">
        <v>11804.37</v>
      </c>
      <c r="N182" s="86" t="str">
        <f>IF($N$3="Serbatoio ad accumulo sanitario 300 l","NO BOLLITORE",VLOOKUP($N$3,'Descrizione DEI res'!$B$2:$L$152,6,FALSE))</f>
        <v>NO BOLLITORE</v>
      </c>
      <c r="O182" s="86" t="str">
        <f>IF($N$3="Serbatoio ad accumulo sanitario 300 l","NO BOLLITORE",VLOOKUP($N$3,'Descrizione DEI res'!$B$2:$L$152,7,FALSE))</f>
        <v>NO BOLLITORE</v>
      </c>
      <c r="P182" s="87" t="str">
        <f>IF($N$3="Serbatoio ad accumulo sanitario 300 l","NO BOLLITORE",VLOOKUP($N$3,'Descrizione DEI res'!$B$2:$L$152,8,FALSE))</f>
        <v>NO BOLLITORE</v>
      </c>
      <c r="Q182" s="86" t="str">
        <f>IF($N$3="Serbatoio ad accumulo sanitario 300 l","NO VALVOLA 3V",VLOOKUP($Q$3,'Descrizione DEI res'!$B$2:$L$152,6,FALSE))</f>
        <v>NO VALVOLA 3V</v>
      </c>
      <c r="R182" s="86" t="str">
        <f>IF($N$3="Serbatoio ad accumulo sanitario 300 l","NO VALVOLA 3V",VLOOKUP($Q$3,'Descrizione DEI res'!$B$2:$L$152,7,FALSE))</f>
        <v>NO VALVOLA 3V</v>
      </c>
      <c r="S182" s="86" t="str">
        <f>IF($N$3="Serbatoio ad accumulo sanitario 300 l","NO VALVOLA 3V",VLOOKUP($Q$3,'Descrizione DEI res'!$B$2:$L$152,8,FALSE))</f>
        <v>NO VALVOLA 3V</v>
      </c>
    </row>
    <row r="183" spans="1:20" ht="15" hidden="1" customHeight="1">
      <c r="A183" s="3" t="s">
        <v>14</v>
      </c>
      <c r="B183" s="3" t="s">
        <v>27</v>
      </c>
      <c r="C183" s="2" t="s">
        <v>297</v>
      </c>
      <c r="D183" s="2" t="s">
        <v>277</v>
      </c>
      <c r="E183" s="8" t="s">
        <v>53</v>
      </c>
      <c r="F183" s="10">
        <v>10843</v>
      </c>
      <c r="G183" s="10">
        <v>1871</v>
      </c>
      <c r="H183" s="10">
        <v>133</v>
      </c>
      <c r="I183" s="34">
        <f t="shared" si="32"/>
        <v>12847</v>
      </c>
      <c r="J183" s="40" t="s">
        <v>232</v>
      </c>
      <c r="K183" s="35">
        <v>26</v>
      </c>
      <c r="L183" s="35">
        <v>74</v>
      </c>
      <c r="M183" s="34">
        <v>11804.37</v>
      </c>
      <c r="N183" s="86" t="str">
        <f>IF($N$3="Serbatoio ad accumulo sanitario 300 l","NO BOLLITORE",VLOOKUP($N$3,'Descrizione DEI res'!$B$2:$L$152,6,FALSE))</f>
        <v>NO BOLLITORE</v>
      </c>
      <c r="O183" s="86" t="str">
        <f>IF($N$3="Serbatoio ad accumulo sanitario 300 l","NO BOLLITORE",VLOOKUP($N$3,'Descrizione DEI res'!$B$2:$L$152,7,FALSE))</f>
        <v>NO BOLLITORE</v>
      </c>
      <c r="P183" s="87" t="str">
        <f>IF($N$3="Serbatoio ad accumulo sanitario 300 l","NO BOLLITORE",VLOOKUP($N$3,'Descrizione DEI res'!$B$2:$L$152,8,FALSE))</f>
        <v>NO BOLLITORE</v>
      </c>
      <c r="Q183" s="86" t="str">
        <f>IF($N$3="Serbatoio ad accumulo sanitario 300 l","NO VALVOLA 3V",VLOOKUP($Q$3,'Descrizione DEI res'!$B$2:$L$152,6,FALSE))</f>
        <v>NO VALVOLA 3V</v>
      </c>
      <c r="R183" s="86" t="str">
        <f>IF($N$3="Serbatoio ad accumulo sanitario 300 l","NO VALVOLA 3V",VLOOKUP($Q$3,'Descrizione DEI res'!$B$2:$L$152,7,FALSE))</f>
        <v>NO VALVOLA 3V</v>
      </c>
      <c r="S183" s="86" t="str">
        <f>IF($N$3="Serbatoio ad accumulo sanitario 300 l","NO VALVOLA 3V",VLOOKUP($Q$3,'Descrizione DEI res'!$B$2:$L$152,8,FALSE))</f>
        <v>NO VALVOLA 3V</v>
      </c>
    </row>
    <row r="184" spans="1:20" ht="15" hidden="1" customHeight="1">
      <c r="A184" s="3" t="s">
        <v>14</v>
      </c>
      <c r="B184" s="3" t="s">
        <v>35</v>
      </c>
      <c r="C184" s="2" t="s">
        <v>297</v>
      </c>
      <c r="D184" s="2" t="s">
        <v>265</v>
      </c>
      <c r="E184" s="8" t="s">
        <v>54</v>
      </c>
      <c r="F184" s="10">
        <v>10843</v>
      </c>
      <c r="G184" s="10">
        <v>2071</v>
      </c>
      <c r="H184" s="10">
        <v>155</v>
      </c>
      <c r="I184" s="34">
        <f t="shared" si="32"/>
        <v>13069</v>
      </c>
      <c r="J184" s="40" t="s">
        <v>232</v>
      </c>
      <c r="K184" s="35">
        <v>26</v>
      </c>
      <c r="L184" s="35">
        <v>74</v>
      </c>
      <c r="M184" s="34">
        <v>11804.37</v>
      </c>
      <c r="N184" s="86" t="str">
        <f>IF($N$3="Serbatoio ad accumulo sanitario 300 l","NO BOLLITORE",VLOOKUP($N$3,'Descrizione DEI res'!$B$2:$L$152,6,FALSE))</f>
        <v>NO BOLLITORE</v>
      </c>
      <c r="O184" s="86" t="str">
        <f>IF($N$3="Serbatoio ad accumulo sanitario 300 l","NO BOLLITORE",VLOOKUP($N$3,'Descrizione DEI res'!$B$2:$L$152,7,FALSE))</f>
        <v>NO BOLLITORE</v>
      </c>
      <c r="P184" s="87" t="str">
        <f>IF($N$3="Serbatoio ad accumulo sanitario 300 l","NO BOLLITORE",VLOOKUP($N$3,'Descrizione DEI res'!$B$2:$L$152,8,FALSE))</f>
        <v>NO BOLLITORE</v>
      </c>
      <c r="Q184" s="86" t="str">
        <f>IF($N$3="Serbatoio ad accumulo sanitario 300 l","NO VALVOLA 3V",VLOOKUP($Q$3,'Descrizione DEI res'!$B$2:$L$152,6,FALSE))</f>
        <v>NO VALVOLA 3V</v>
      </c>
      <c r="R184" s="86" t="str">
        <f>IF($N$3="Serbatoio ad accumulo sanitario 300 l","NO VALVOLA 3V",VLOOKUP($Q$3,'Descrizione DEI res'!$B$2:$L$152,7,FALSE))</f>
        <v>NO VALVOLA 3V</v>
      </c>
      <c r="S184" s="86" t="str">
        <f>IF($N$3="Serbatoio ad accumulo sanitario 300 l","NO VALVOLA 3V",VLOOKUP($Q$3,'Descrizione DEI res'!$B$2:$L$152,8,FALSE))</f>
        <v>NO VALVOLA 3V</v>
      </c>
    </row>
    <row r="185" spans="1:20" ht="15" hidden="1" customHeight="1">
      <c r="A185" s="3" t="s">
        <v>15</v>
      </c>
      <c r="B185" s="3" t="s">
        <v>18</v>
      </c>
      <c r="C185" s="2" t="s">
        <v>296</v>
      </c>
      <c r="D185" s="2">
        <v>7219691</v>
      </c>
      <c r="E185" s="8" t="s">
        <v>53</v>
      </c>
      <c r="F185" s="10">
        <v>11797</v>
      </c>
      <c r="G185" s="10">
        <v>2657</v>
      </c>
      <c r="H185" s="10">
        <v>133</v>
      </c>
      <c r="I185" s="34">
        <f t="shared" si="32"/>
        <v>14587</v>
      </c>
      <c r="J185" s="40" t="s">
        <v>182</v>
      </c>
      <c r="K185" s="35"/>
      <c r="L185" s="35"/>
      <c r="M185" s="34"/>
      <c r="N185" s="86" t="s">
        <v>582</v>
      </c>
      <c r="O185" s="86" t="s">
        <v>582</v>
      </c>
      <c r="P185" s="86" t="s">
        <v>582</v>
      </c>
      <c r="Q185" s="86" t="s">
        <v>582</v>
      </c>
      <c r="R185" s="86" t="s">
        <v>582</v>
      </c>
      <c r="S185" s="86" t="s">
        <v>582</v>
      </c>
    </row>
    <row r="186" spans="1:20" ht="15" hidden="1" customHeight="1">
      <c r="A186" s="3" t="s">
        <v>2</v>
      </c>
      <c r="B186" s="3" t="s">
        <v>38</v>
      </c>
      <c r="C186" s="2" t="s">
        <v>295</v>
      </c>
      <c r="D186" s="2">
        <v>7219700</v>
      </c>
      <c r="E186" s="8" t="s">
        <v>53</v>
      </c>
      <c r="F186" s="10">
        <v>5611</v>
      </c>
      <c r="G186" s="10">
        <v>3287</v>
      </c>
      <c r="H186" s="10">
        <v>133</v>
      </c>
      <c r="I186" s="34">
        <f t="shared" ref="I186:I209" si="59">F186+G186+H186</f>
        <v>9031</v>
      </c>
      <c r="J186" s="24" t="s">
        <v>215</v>
      </c>
      <c r="K186" s="35">
        <v>34</v>
      </c>
      <c r="L186" s="35">
        <v>66</v>
      </c>
      <c r="M186" s="34" t="s">
        <v>81</v>
      </c>
      <c r="N186" s="86" t="s">
        <v>582</v>
      </c>
      <c r="O186" s="86" t="s">
        <v>582</v>
      </c>
      <c r="P186" s="86" t="s">
        <v>582</v>
      </c>
      <c r="Q186" s="86" t="s">
        <v>582</v>
      </c>
      <c r="R186" s="86" t="s">
        <v>582</v>
      </c>
      <c r="S186" s="86" t="s">
        <v>582</v>
      </c>
    </row>
    <row r="187" spans="1:20" ht="15" hidden="1" customHeight="1">
      <c r="A187" s="3" t="s">
        <v>2</v>
      </c>
      <c r="B187" s="3" t="s">
        <v>39</v>
      </c>
      <c r="C187" s="2" t="s">
        <v>295</v>
      </c>
      <c r="D187" s="2">
        <v>7219701</v>
      </c>
      <c r="E187" s="8" t="s">
        <v>53</v>
      </c>
      <c r="F187" s="10">
        <v>5611</v>
      </c>
      <c r="G187" s="10">
        <v>3605</v>
      </c>
      <c r="H187" s="10">
        <v>133</v>
      </c>
      <c r="I187" s="34">
        <f t="shared" si="59"/>
        <v>9349</v>
      </c>
      <c r="J187" s="24" t="s">
        <v>223</v>
      </c>
      <c r="K187" s="35">
        <v>33</v>
      </c>
      <c r="L187" s="35">
        <v>67</v>
      </c>
      <c r="M187" s="34" t="s">
        <v>104</v>
      </c>
      <c r="N187" s="86" t="s">
        <v>582</v>
      </c>
      <c r="O187" s="86" t="s">
        <v>582</v>
      </c>
      <c r="P187" s="86" t="s">
        <v>582</v>
      </c>
      <c r="Q187" s="86" t="s">
        <v>582</v>
      </c>
      <c r="R187" s="86" t="s">
        <v>582</v>
      </c>
      <c r="S187" s="86" t="s">
        <v>582</v>
      </c>
    </row>
    <row r="188" spans="1:20" ht="15" hidden="1" customHeight="1">
      <c r="A188" s="3" t="s">
        <v>2</v>
      </c>
      <c r="B188" s="3" t="s">
        <v>40</v>
      </c>
      <c r="C188" s="2" t="s">
        <v>295</v>
      </c>
      <c r="D188" s="2">
        <v>7219554</v>
      </c>
      <c r="E188" s="8" t="s">
        <v>53</v>
      </c>
      <c r="F188" s="10">
        <v>5611</v>
      </c>
      <c r="G188" s="10">
        <v>2743</v>
      </c>
      <c r="H188" s="10">
        <v>133</v>
      </c>
      <c r="I188" s="34">
        <f t="shared" si="59"/>
        <v>8487</v>
      </c>
      <c r="J188" s="24" t="s">
        <v>215</v>
      </c>
      <c r="K188" s="35">
        <v>34</v>
      </c>
      <c r="L188" s="35">
        <v>66</v>
      </c>
      <c r="M188" s="34" t="s">
        <v>81</v>
      </c>
      <c r="N188" s="86" t="s">
        <v>582</v>
      </c>
      <c r="O188" s="86" t="s">
        <v>582</v>
      </c>
      <c r="P188" s="86" t="s">
        <v>582</v>
      </c>
      <c r="Q188" s="86" t="s">
        <v>582</v>
      </c>
      <c r="R188" s="86" t="s">
        <v>582</v>
      </c>
      <c r="S188" s="86" t="s">
        <v>582</v>
      </c>
    </row>
    <row r="189" spans="1:20" ht="15" hidden="1" customHeight="1">
      <c r="A189" s="3" t="s">
        <v>2</v>
      </c>
      <c r="B189" s="3" t="s">
        <v>41</v>
      </c>
      <c r="C189" s="2" t="s">
        <v>295</v>
      </c>
      <c r="D189" s="2">
        <v>7219555</v>
      </c>
      <c r="E189" s="8" t="s">
        <v>53</v>
      </c>
      <c r="F189" s="10">
        <v>5611</v>
      </c>
      <c r="G189" s="10">
        <v>3071</v>
      </c>
      <c r="H189" s="10">
        <v>133</v>
      </c>
      <c r="I189" s="34">
        <f t="shared" si="59"/>
        <v>8815</v>
      </c>
      <c r="J189" s="24" t="s">
        <v>223</v>
      </c>
      <c r="K189" s="35">
        <v>33</v>
      </c>
      <c r="L189" s="35">
        <v>67</v>
      </c>
      <c r="M189" s="34" t="s">
        <v>104</v>
      </c>
      <c r="N189" s="86" t="s">
        <v>582</v>
      </c>
      <c r="O189" s="86" t="s">
        <v>582</v>
      </c>
      <c r="P189" s="86" t="s">
        <v>582</v>
      </c>
      <c r="Q189" s="86" t="s">
        <v>582</v>
      </c>
      <c r="R189" s="86" t="s">
        <v>582</v>
      </c>
      <c r="S189" s="86" t="s">
        <v>582</v>
      </c>
    </row>
    <row r="190" spans="1:20" ht="15" hidden="1" customHeight="1">
      <c r="A190" s="3" t="s">
        <v>3</v>
      </c>
      <c r="B190" s="3" t="s">
        <v>38</v>
      </c>
      <c r="C190" s="2" t="s">
        <v>294</v>
      </c>
      <c r="D190" s="2">
        <v>7219700</v>
      </c>
      <c r="E190" s="8" t="s">
        <v>53</v>
      </c>
      <c r="F190" s="10">
        <v>5824</v>
      </c>
      <c r="G190" s="10">
        <v>3287</v>
      </c>
      <c r="H190" s="10">
        <v>133</v>
      </c>
      <c r="I190" s="34">
        <f t="shared" si="59"/>
        <v>9244</v>
      </c>
      <c r="J190" s="34" t="s">
        <v>214</v>
      </c>
      <c r="K190" s="35">
        <v>32</v>
      </c>
      <c r="L190" s="35">
        <v>68</v>
      </c>
      <c r="M190" s="34" t="s">
        <v>84</v>
      </c>
      <c r="N190" s="86" t="s">
        <v>582</v>
      </c>
      <c r="O190" s="86" t="s">
        <v>582</v>
      </c>
      <c r="P190" s="86" t="s">
        <v>582</v>
      </c>
      <c r="Q190" s="86" t="s">
        <v>582</v>
      </c>
      <c r="R190" s="86" t="s">
        <v>582</v>
      </c>
      <c r="S190" s="86" t="s">
        <v>582</v>
      </c>
    </row>
    <row r="191" spans="1:20" ht="15" hidden="1" customHeight="1">
      <c r="A191" s="3" t="s">
        <v>3</v>
      </c>
      <c r="B191" s="3" t="s">
        <v>39</v>
      </c>
      <c r="C191" s="2" t="s">
        <v>294</v>
      </c>
      <c r="D191" s="2">
        <v>7219701</v>
      </c>
      <c r="E191" s="8" t="s">
        <v>53</v>
      </c>
      <c r="F191" s="10">
        <v>5824</v>
      </c>
      <c r="G191" s="10">
        <v>3605</v>
      </c>
      <c r="H191" s="10">
        <v>133</v>
      </c>
      <c r="I191" s="34">
        <f t="shared" si="59"/>
        <v>9562</v>
      </c>
      <c r="J191" s="34" t="s">
        <v>224</v>
      </c>
      <c r="K191" s="35">
        <v>31</v>
      </c>
      <c r="L191" s="35">
        <v>69</v>
      </c>
      <c r="M191" s="34" t="s">
        <v>105</v>
      </c>
      <c r="N191" s="86" t="s">
        <v>582</v>
      </c>
      <c r="O191" s="86" t="s">
        <v>582</v>
      </c>
      <c r="P191" s="86" t="s">
        <v>582</v>
      </c>
      <c r="Q191" s="86" t="s">
        <v>582</v>
      </c>
      <c r="R191" s="86" t="s">
        <v>582</v>
      </c>
      <c r="S191" s="86" t="s">
        <v>582</v>
      </c>
    </row>
    <row r="192" spans="1:20" ht="15" hidden="1" customHeight="1">
      <c r="A192" s="3" t="s">
        <v>3</v>
      </c>
      <c r="B192" s="3" t="s">
        <v>40</v>
      </c>
      <c r="C192" s="2" t="s">
        <v>294</v>
      </c>
      <c r="D192" s="2">
        <v>7219554</v>
      </c>
      <c r="E192" s="8" t="s">
        <v>53</v>
      </c>
      <c r="F192" s="10">
        <v>5824</v>
      </c>
      <c r="G192" s="10">
        <v>2743</v>
      </c>
      <c r="H192" s="10">
        <v>133</v>
      </c>
      <c r="I192" s="34">
        <f t="shared" si="59"/>
        <v>8700</v>
      </c>
      <c r="J192" s="34" t="s">
        <v>214</v>
      </c>
      <c r="K192" s="35">
        <v>32</v>
      </c>
      <c r="L192" s="35">
        <v>68</v>
      </c>
      <c r="M192" s="34" t="s">
        <v>84</v>
      </c>
      <c r="N192" s="86" t="s">
        <v>582</v>
      </c>
      <c r="O192" s="86" t="s">
        <v>582</v>
      </c>
      <c r="P192" s="86" t="s">
        <v>582</v>
      </c>
      <c r="Q192" s="86" t="s">
        <v>582</v>
      </c>
      <c r="R192" s="86" t="s">
        <v>582</v>
      </c>
      <c r="S192" s="86" t="s">
        <v>582</v>
      </c>
    </row>
    <row r="193" spans="1:20" ht="15" hidden="1" customHeight="1">
      <c r="A193" s="3" t="s">
        <v>3</v>
      </c>
      <c r="B193" s="3" t="s">
        <v>41</v>
      </c>
      <c r="C193" s="2" t="s">
        <v>294</v>
      </c>
      <c r="D193" s="2">
        <v>7219555</v>
      </c>
      <c r="E193" s="8" t="s">
        <v>53</v>
      </c>
      <c r="F193" s="10">
        <v>5824</v>
      </c>
      <c r="G193" s="10">
        <v>3071</v>
      </c>
      <c r="H193" s="10">
        <v>133</v>
      </c>
      <c r="I193" s="34">
        <f t="shared" si="59"/>
        <v>9028</v>
      </c>
      <c r="J193" s="34" t="s">
        <v>224</v>
      </c>
      <c r="K193" s="35">
        <v>31</v>
      </c>
      <c r="L193" s="35">
        <v>69</v>
      </c>
      <c r="M193" s="34" t="s">
        <v>105</v>
      </c>
      <c r="N193" s="86" t="s">
        <v>582</v>
      </c>
      <c r="O193" s="86" t="s">
        <v>582</v>
      </c>
      <c r="P193" s="86" t="s">
        <v>582</v>
      </c>
      <c r="Q193" s="86" t="s">
        <v>582</v>
      </c>
      <c r="R193" s="86" t="s">
        <v>582</v>
      </c>
      <c r="S193" s="86" t="s">
        <v>582</v>
      </c>
    </row>
    <row r="194" spans="1:20" ht="15" hidden="1" customHeight="1">
      <c r="A194" s="3" t="s">
        <v>4</v>
      </c>
      <c r="B194" s="3" t="s">
        <v>38</v>
      </c>
      <c r="C194" s="2" t="s">
        <v>293</v>
      </c>
      <c r="D194" s="2">
        <v>7219700</v>
      </c>
      <c r="E194" s="8" t="s">
        <v>53</v>
      </c>
      <c r="F194" s="10">
        <v>6459</v>
      </c>
      <c r="G194" s="10">
        <v>3287</v>
      </c>
      <c r="H194" s="10">
        <v>133</v>
      </c>
      <c r="I194" s="34">
        <f t="shared" si="59"/>
        <v>9879</v>
      </c>
      <c r="J194" s="34" t="s">
        <v>214</v>
      </c>
      <c r="K194" s="35">
        <v>32</v>
      </c>
      <c r="L194" s="35">
        <v>68</v>
      </c>
      <c r="M194" s="34" t="s">
        <v>84</v>
      </c>
      <c r="N194" s="86" t="s">
        <v>582</v>
      </c>
      <c r="O194" s="86" t="s">
        <v>582</v>
      </c>
      <c r="P194" s="86" t="s">
        <v>582</v>
      </c>
      <c r="Q194" s="86" t="s">
        <v>582</v>
      </c>
      <c r="R194" s="86" t="s">
        <v>582</v>
      </c>
      <c r="S194" s="86" t="s">
        <v>582</v>
      </c>
      <c r="T194" s="39" t="s">
        <v>83</v>
      </c>
    </row>
    <row r="195" spans="1:20" ht="15" hidden="1" customHeight="1">
      <c r="A195" s="29" t="s">
        <v>4</v>
      </c>
      <c r="B195" s="29" t="s">
        <v>38</v>
      </c>
      <c r="C195" s="2" t="s">
        <v>293</v>
      </c>
      <c r="D195" s="2">
        <v>7219700</v>
      </c>
      <c r="E195" s="8" t="s">
        <v>53</v>
      </c>
      <c r="F195" s="10">
        <v>6459</v>
      </c>
      <c r="G195" s="10">
        <v>3287</v>
      </c>
      <c r="H195" s="10">
        <v>133</v>
      </c>
      <c r="I195" s="34">
        <f t="shared" ref="I195" si="60">F195+G195+H195</f>
        <v>9879</v>
      </c>
      <c r="J195" s="34" t="s">
        <v>216</v>
      </c>
      <c r="K195" s="35">
        <v>29</v>
      </c>
      <c r="L195" s="35">
        <v>71</v>
      </c>
      <c r="M195" s="34" t="s">
        <v>87</v>
      </c>
      <c r="N195" s="86" t="s">
        <v>582</v>
      </c>
      <c r="O195" s="86" t="s">
        <v>582</v>
      </c>
      <c r="P195" s="86" t="s">
        <v>582</v>
      </c>
      <c r="Q195" s="86" t="s">
        <v>582</v>
      </c>
      <c r="R195" s="86" t="s">
        <v>582</v>
      </c>
      <c r="S195" s="86" t="s">
        <v>582</v>
      </c>
      <c r="T195" s="39" t="s">
        <v>86</v>
      </c>
    </row>
    <row r="196" spans="1:20" ht="15" hidden="1" customHeight="1">
      <c r="A196" s="29" t="s">
        <v>4</v>
      </c>
      <c r="B196" s="29" t="s">
        <v>38</v>
      </c>
      <c r="C196" s="2" t="s">
        <v>293</v>
      </c>
      <c r="D196" s="2">
        <v>7219700</v>
      </c>
      <c r="E196" s="8" t="s">
        <v>53</v>
      </c>
      <c r="F196" s="10">
        <v>6459</v>
      </c>
      <c r="G196" s="10">
        <v>3287</v>
      </c>
      <c r="H196" s="10">
        <v>133</v>
      </c>
      <c r="I196" s="34">
        <f t="shared" ref="I196" si="61">F196+G196+H196</f>
        <v>9879</v>
      </c>
      <c r="J196" s="34" t="s">
        <v>217</v>
      </c>
      <c r="K196" s="35">
        <v>27</v>
      </c>
      <c r="L196" s="35">
        <v>73</v>
      </c>
      <c r="M196" s="34" t="s">
        <v>90</v>
      </c>
      <c r="N196" s="86" t="s">
        <v>582</v>
      </c>
      <c r="O196" s="86" t="s">
        <v>582</v>
      </c>
      <c r="P196" s="86" t="s">
        <v>582</v>
      </c>
      <c r="Q196" s="86" t="s">
        <v>582</v>
      </c>
      <c r="R196" s="86" t="s">
        <v>582</v>
      </c>
      <c r="S196" s="86" t="s">
        <v>582</v>
      </c>
      <c r="T196" s="39" t="s">
        <v>89</v>
      </c>
    </row>
    <row r="197" spans="1:20" ht="15" hidden="1" customHeight="1">
      <c r="A197" s="3" t="s">
        <v>4</v>
      </c>
      <c r="B197" s="3" t="s">
        <v>39</v>
      </c>
      <c r="C197" s="2" t="s">
        <v>293</v>
      </c>
      <c r="D197" s="2">
        <v>7219701</v>
      </c>
      <c r="E197" s="8" t="s">
        <v>53</v>
      </c>
      <c r="F197" s="10">
        <v>6459</v>
      </c>
      <c r="G197" s="10">
        <v>3605</v>
      </c>
      <c r="H197" s="10">
        <v>133</v>
      </c>
      <c r="I197" s="34">
        <f t="shared" si="59"/>
        <v>10197</v>
      </c>
      <c r="J197" s="34" t="s">
        <v>224</v>
      </c>
      <c r="K197" s="35">
        <v>31</v>
      </c>
      <c r="L197" s="35">
        <v>69</v>
      </c>
      <c r="M197" s="34" t="s">
        <v>105</v>
      </c>
      <c r="N197" s="86" t="s">
        <v>582</v>
      </c>
      <c r="O197" s="86" t="s">
        <v>582</v>
      </c>
      <c r="P197" s="86" t="s">
        <v>582</v>
      </c>
      <c r="Q197" s="86" t="s">
        <v>582</v>
      </c>
      <c r="R197" s="86" t="s">
        <v>582</v>
      </c>
      <c r="S197" s="86" t="s">
        <v>582</v>
      </c>
      <c r="T197" s="39" t="s">
        <v>83</v>
      </c>
    </row>
    <row r="198" spans="1:20" ht="15" hidden="1" customHeight="1">
      <c r="A198" s="29" t="s">
        <v>4</v>
      </c>
      <c r="B198" s="29" t="s">
        <v>39</v>
      </c>
      <c r="C198" s="2" t="s">
        <v>293</v>
      </c>
      <c r="D198" s="2">
        <v>7219701</v>
      </c>
      <c r="E198" s="8" t="s">
        <v>53</v>
      </c>
      <c r="F198" s="10">
        <v>6459</v>
      </c>
      <c r="G198" s="10">
        <v>3605</v>
      </c>
      <c r="H198" s="10">
        <v>133</v>
      </c>
      <c r="I198" s="34">
        <f t="shared" ref="I198" si="62">F198+G198+H198</f>
        <v>10197</v>
      </c>
      <c r="J198" s="34" t="s">
        <v>225</v>
      </c>
      <c r="K198" s="35">
        <v>29</v>
      </c>
      <c r="L198" s="35">
        <v>71</v>
      </c>
      <c r="M198" s="34" t="s">
        <v>106</v>
      </c>
      <c r="N198" s="86" t="s">
        <v>582</v>
      </c>
      <c r="O198" s="86" t="s">
        <v>582</v>
      </c>
      <c r="P198" s="86" t="s">
        <v>582</v>
      </c>
      <c r="Q198" s="86" t="s">
        <v>582</v>
      </c>
      <c r="R198" s="86" t="s">
        <v>582</v>
      </c>
      <c r="S198" s="86" t="s">
        <v>582</v>
      </c>
      <c r="T198" s="39" t="s">
        <v>86</v>
      </c>
    </row>
    <row r="199" spans="1:20" ht="15" hidden="1" customHeight="1">
      <c r="A199" s="29" t="s">
        <v>4</v>
      </c>
      <c r="B199" s="29" t="s">
        <v>39</v>
      </c>
      <c r="C199" s="2" t="s">
        <v>293</v>
      </c>
      <c r="D199" s="2">
        <v>7219701</v>
      </c>
      <c r="E199" s="8" t="s">
        <v>53</v>
      </c>
      <c r="F199" s="10">
        <v>6459</v>
      </c>
      <c r="G199" s="10">
        <v>3605</v>
      </c>
      <c r="H199" s="10">
        <v>133</v>
      </c>
      <c r="I199" s="34">
        <f t="shared" ref="I199" si="63">F199+G199+H199</f>
        <v>10197</v>
      </c>
      <c r="J199" s="34" t="s">
        <v>226</v>
      </c>
      <c r="K199" s="35">
        <v>26</v>
      </c>
      <c r="L199" s="35">
        <v>74</v>
      </c>
      <c r="M199" s="34" t="s">
        <v>107</v>
      </c>
      <c r="N199" s="86" t="s">
        <v>582</v>
      </c>
      <c r="O199" s="86" t="s">
        <v>582</v>
      </c>
      <c r="P199" s="86" t="s">
        <v>582</v>
      </c>
      <c r="Q199" s="86" t="s">
        <v>582</v>
      </c>
      <c r="R199" s="86" t="s">
        <v>582</v>
      </c>
      <c r="S199" s="86" t="s">
        <v>582</v>
      </c>
      <c r="T199" s="39" t="s">
        <v>89</v>
      </c>
    </row>
    <row r="200" spans="1:20" ht="15" hidden="1" customHeight="1">
      <c r="A200" s="3" t="s">
        <v>4</v>
      </c>
      <c r="B200" s="3" t="s">
        <v>40</v>
      </c>
      <c r="C200" s="2" t="s">
        <v>293</v>
      </c>
      <c r="D200" s="2">
        <v>7219554</v>
      </c>
      <c r="E200" s="8" t="s">
        <v>53</v>
      </c>
      <c r="F200" s="10">
        <v>6459</v>
      </c>
      <c r="G200" s="10">
        <v>2743</v>
      </c>
      <c r="H200" s="10">
        <v>133</v>
      </c>
      <c r="I200" s="34">
        <f t="shared" si="59"/>
        <v>9335</v>
      </c>
      <c r="J200" s="34" t="s">
        <v>214</v>
      </c>
      <c r="K200" s="35">
        <v>32</v>
      </c>
      <c r="L200" s="35">
        <v>68</v>
      </c>
      <c r="M200" s="34" t="s">
        <v>84</v>
      </c>
      <c r="N200" s="86" t="s">
        <v>582</v>
      </c>
      <c r="O200" s="86" t="s">
        <v>582</v>
      </c>
      <c r="P200" s="86" t="s">
        <v>582</v>
      </c>
      <c r="Q200" s="86" t="s">
        <v>582</v>
      </c>
      <c r="R200" s="86" t="s">
        <v>582</v>
      </c>
      <c r="S200" s="86" t="s">
        <v>582</v>
      </c>
      <c r="T200" s="39" t="s">
        <v>83</v>
      </c>
    </row>
    <row r="201" spans="1:20" ht="15" hidden="1" customHeight="1">
      <c r="A201" s="29" t="s">
        <v>4</v>
      </c>
      <c r="B201" s="29" t="s">
        <v>40</v>
      </c>
      <c r="C201" s="2" t="s">
        <v>293</v>
      </c>
      <c r="D201" s="2">
        <v>7219554</v>
      </c>
      <c r="E201" s="8" t="s">
        <v>53</v>
      </c>
      <c r="F201" s="10">
        <v>6459</v>
      </c>
      <c r="G201" s="10">
        <v>2743</v>
      </c>
      <c r="H201" s="10">
        <v>133</v>
      </c>
      <c r="I201" s="34">
        <f t="shared" ref="I201" si="64">F201+G201+H201</f>
        <v>9335</v>
      </c>
      <c r="J201" s="34" t="s">
        <v>216</v>
      </c>
      <c r="K201" s="35">
        <v>29</v>
      </c>
      <c r="L201" s="35">
        <v>71</v>
      </c>
      <c r="M201" s="34" t="s">
        <v>87</v>
      </c>
      <c r="N201" s="86" t="s">
        <v>582</v>
      </c>
      <c r="O201" s="86" t="s">
        <v>582</v>
      </c>
      <c r="P201" s="86" t="s">
        <v>582</v>
      </c>
      <c r="Q201" s="86" t="s">
        <v>582</v>
      </c>
      <c r="R201" s="86" t="s">
        <v>582</v>
      </c>
      <c r="S201" s="86" t="s">
        <v>582</v>
      </c>
      <c r="T201" s="39" t="s">
        <v>86</v>
      </c>
    </row>
    <row r="202" spans="1:20" ht="15" hidden="1" customHeight="1">
      <c r="A202" s="29" t="s">
        <v>4</v>
      </c>
      <c r="B202" s="29" t="s">
        <v>40</v>
      </c>
      <c r="C202" s="2" t="s">
        <v>293</v>
      </c>
      <c r="D202" s="2">
        <v>7219554</v>
      </c>
      <c r="E202" s="8" t="s">
        <v>53</v>
      </c>
      <c r="F202" s="10">
        <v>6459</v>
      </c>
      <c r="G202" s="10">
        <v>2743</v>
      </c>
      <c r="H202" s="10">
        <v>133</v>
      </c>
      <c r="I202" s="34">
        <f t="shared" ref="I202" si="65">F202+G202+H202</f>
        <v>9335</v>
      </c>
      <c r="J202" s="34" t="s">
        <v>217</v>
      </c>
      <c r="K202" s="35">
        <v>27</v>
      </c>
      <c r="L202" s="35">
        <v>73</v>
      </c>
      <c r="M202" s="34" t="s">
        <v>90</v>
      </c>
      <c r="N202" s="86" t="s">
        <v>582</v>
      </c>
      <c r="O202" s="86" t="s">
        <v>582</v>
      </c>
      <c r="P202" s="86" t="s">
        <v>582</v>
      </c>
      <c r="Q202" s="86" t="s">
        <v>582</v>
      </c>
      <c r="R202" s="86" t="s">
        <v>582</v>
      </c>
      <c r="S202" s="86" t="s">
        <v>582</v>
      </c>
      <c r="T202" s="39" t="s">
        <v>89</v>
      </c>
    </row>
    <row r="203" spans="1:20" ht="15" hidden="1" customHeight="1">
      <c r="A203" s="3" t="s">
        <v>4</v>
      </c>
      <c r="B203" s="3" t="s">
        <v>41</v>
      </c>
      <c r="C203" s="2" t="s">
        <v>293</v>
      </c>
      <c r="D203" s="2">
        <v>7219555</v>
      </c>
      <c r="E203" s="8" t="s">
        <v>53</v>
      </c>
      <c r="F203" s="10">
        <v>6459</v>
      </c>
      <c r="G203" s="10">
        <v>3071</v>
      </c>
      <c r="H203" s="10">
        <v>133</v>
      </c>
      <c r="I203" s="34">
        <f t="shared" si="59"/>
        <v>9663</v>
      </c>
      <c r="J203" s="34" t="s">
        <v>224</v>
      </c>
      <c r="K203" s="35">
        <v>31</v>
      </c>
      <c r="L203" s="35">
        <v>69</v>
      </c>
      <c r="M203" s="34" t="s">
        <v>105</v>
      </c>
      <c r="N203" s="86" t="s">
        <v>582</v>
      </c>
      <c r="O203" s="86" t="s">
        <v>582</v>
      </c>
      <c r="P203" s="86" t="s">
        <v>582</v>
      </c>
      <c r="Q203" s="86" t="s">
        <v>582</v>
      </c>
      <c r="R203" s="86" t="s">
        <v>582</v>
      </c>
      <c r="S203" s="86" t="s">
        <v>582</v>
      </c>
      <c r="T203" s="39" t="s">
        <v>83</v>
      </c>
    </row>
    <row r="204" spans="1:20" ht="15" hidden="1" customHeight="1">
      <c r="A204" s="29" t="s">
        <v>4</v>
      </c>
      <c r="B204" s="29" t="s">
        <v>41</v>
      </c>
      <c r="C204" s="2" t="s">
        <v>293</v>
      </c>
      <c r="D204" s="2">
        <v>7219555</v>
      </c>
      <c r="E204" s="8" t="s">
        <v>53</v>
      </c>
      <c r="F204" s="10">
        <v>6459</v>
      </c>
      <c r="G204" s="10">
        <v>3071</v>
      </c>
      <c r="H204" s="10">
        <v>133</v>
      </c>
      <c r="I204" s="34">
        <f t="shared" ref="I204" si="66">F204+G204+H204</f>
        <v>9663</v>
      </c>
      <c r="J204" s="34" t="s">
        <v>225</v>
      </c>
      <c r="K204" s="35">
        <v>29</v>
      </c>
      <c r="L204" s="35">
        <v>71</v>
      </c>
      <c r="M204" s="34" t="s">
        <v>106</v>
      </c>
      <c r="N204" s="86" t="s">
        <v>582</v>
      </c>
      <c r="O204" s="86" t="s">
        <v>582</v>
      </c>
      <c r="P204" s="86" t="s">
        <v>582</v>
      </c>
      <c r="Q204" s="86" t="s">
        <v>582</v>
      </c>
      <c r="R204" s="86" t="s">
        <v>582</v>
      </c>
      <c r="S204" s="86" t="s">
        <v>582</v>
      </c>
      <c r="T204" s="39" t="s">
        <v>86</v>
      </c>
    </row>
    <row r="205" spans="1:20" ht="15" hidden="1" customHeight="1">
      <c r="A205" s="29" t="s">
        <v>4</v>
      </c>
      <c r="B205" s="29" t="s">
        <v>41</v>
      </c>
      <c r="C205" s="2" t="s">
        <v>293</v>
      </c>
      <c r="D205" s="2">
        <v>7219555</v>
      </c>
      <c r="E205" s="8" t="s">
        <v>53</v>
      </c>
      <c r="F205" s="10">
        <v>6459</v>
      </c>
      <c r="G205" s="10">
        <v>3071</v>
      </c>
      <c r="H205" s="10">
        <v>133</v>
      </c>
      <c r="I205" s="34">
        <f t="shared" ref="I205" si="67">F205+G205+H205</f>
        <v>9663</v>
      </c>
      <c r="J205" s="34" t="s">
        <v>226</v>
      </c>
      <c r="K205" s="35">
        <v>26</v>
      </c>
      <c r="L205" s="35">
        <v>74</v>
      </c>
      <c r="M205" s="34" t="s">
        <v>107</v>
      </c>
      <c r="N205" s="86" t="s">
        <v>582</v>
      </c>
      <c r="O205" s="86" t="s">
        <v>582</v>
      </c>
      <c r="P205" s="86" t="s">
        <v>582</v>
      </c>
      <c r="Q205" s="86" t="s">
        <v>582</v>
      </c>
      <c r="R205" s="86" t="s">
        <v>582</v>
      </c>
      <c r="S205" s="86" t="s">
        <v>582</v>
      </c>
      <c r="T205" s="39" t="s">
        <v>89</v>
      </c>
    </row>
    <row r="206" spans="1:20" ht="15" hidden="1" customHeight="1">
      <c r="A206" s="3" t="s">
        <v>6</v>
      </c>
      <c r="B206" s="3" t="s">
        <v>42</v>
      </c>
      <c r="C206" s="2" t="s">
        <v>291</v>
      </c>
      <c r="D206" s="2">
        <v>7221291</v>
      </c>
      <c r="E206" s="8" t="s">
        <v>54</v>
      </c>
      <c r="F206" s="10">
        <v>10054</v>
      </c>
      <c r="G206" s="10">
        <v>3744</v>
      </c>
      <c r="H206" s="10">
        <v>155</v>
      </c>
      <c r="I206" s="34">
        <f t="shared" si="59"/>
        <v>13953</v>
      </c>
      <c r="J206" s="40" t="s">
        <v>182</v>
      </c>
      <c r="K206" s="35"/>
      <c r="L206" s="35"/>
      <c r="M206" s="34"/>
      <c r="N206" s="86"/>
      <c r="O206" s="86"/>
      <c r="P206" s="87"/>
      <c r="Q206" s="86"/>
      <c r="R206" s="86"/>
      <c r="S206" s="86"/>
    </row>
    <row r="207" spans="1:20" ht="15" hidden="1" customHeight="1">
      <c r="A207" s="3" t="s">
        <v>8</v>
      </c>
      <c r="B207" s="3" t="s">
        <v>42</v>
      </c>
      <c r="C207" s="2" t="s">
        <v>289</v>
      </c>
      <c r="D207" s="2">
        <v>7221291</v>
      </c>
      <c r="E207" s="8" t="s">
        <v>54</v>
      </c>
      <c r="F207" s="10">
        <v>10613</v>
      </c>
      <c r="G207" s="10">
        <v>3744</v>
      </c>
      <c r="H207" s="10">
        <v>155</v>
      </c>
      <c r="I207" s="34">
        <f t="shared" si="59"/>
        <v>14512</v>
      </c>
      <c r="J207" s="40" t="s">
        <v>182</v>
      </c>
      <c r="K207" s="35"/>
      <c r="L207" s="35"/>
      <c r="M207" s="34"/>
      <c r="N207" s="86"/>
      <c r="O207" s="86"/>
      <c r="P207" s="87"/>
      <c r="Q207" s="86"/>
      <c r="R207" s="86"/>
      <c r="S207" s="86"/>
    </row>
    <row r="208" spans="1:20" ht="15" hidden="1" customHeight="1">
      <c r="A208" s="3" t="s">
        <v>5</v>
      </c>
      <c r="B208" s="3" t="s">
        <v>42</v>
      </c>
      <c r="C208" s="2" t="s">
        <v>292</v>
      </c>
      <c r="D208" s="2">
        <v>7221291</v>
      </c>
      <c r="E208" s="8" t="s">
        <v>54</v>
      </c>
      <c r="F208" s="10">
        <v>9103</v>
      </c>
      <c r="G208" s="10">
        <v>3744</v>
      </c>
      <c r="H208" s="10">
        <v>155</v>
      </c>
      <c r="I208" s="34">
        <f t="shared" si="59"/>
        <v>13002</v>
      </c>
      <c r="J208" s="40" t="s">
        <v>237</v>
      </c>
      <c r="K208" s="35">
        <v>25</v>
      </c>
      <c r="L208" s="35">
        <v>75</v>
      </c>
      <c r="M208" s="34">
        <v>12164.73</v>
      </c>
      <c r="N208" s="86">
        <f>VLOOKUP($N$3,'Descrizione DEI res'!$B$2:$L$152,6,FALSE)</f>
        <v>21</v>
      </c>
      <c r="O208" s="86">
        <f>VLOOKUP($N$3,'Descrizione DEI res'!$B$2:$L$152,7,FALSE)</f>
        <v>79</v>
      </c>
      <c r="P208" s="87">
        <f>VLOOKUP($N$3,'Descrizione DEI res'!$B$2:$L$152,8,FALSE)</f>
        <v>1943.89</v>
      </c>
      <c r="Q208" s="86">
        <f>IF($Q$3="NO VALVOLA 3V","NO VALVOLA 3V",VLOOKUP($Q$3,'Descrizione DEI res'!$B$2:$L$152,6,FALSE))</f>
        <v>4</v>
      </c>
      <c r="R208" s="86">
        <f>IF($Q$3="NO VALVOLA 3V","NO VALVOLA 3V",VLOOKUP($Q$3,'Descrizione DEI res'!$B$2:$L$152,7,FALSE))</f>
        <v>96</v>
      </c>
      <c r="S208" s="86">
        <f>IF($Q$3="NO VALVOLA 3V","NO VALVOLA 3V",VLOOKUP($Q$3,'Descrizione DEI res'!$B$2:$L$152,8,FALSE))</f>
        <v>288.69</v>
      </c>
      <c r="T208" s="39" t="s">
        <v>91</v>
      </c>
    </row>
    <row r="209" spans="1:19" ht="15" hidden="1" customHeight="1">
      <c r="A209" s="3" t="s">
        <v>7</v>
      </c>
      <c r="B209" s="3" t="s">
        <v>42</v>
      </c>
      <c r="C209" s="2" t="s">
        <v>290</v>
      </c>
      <c r="D209" s="2">
        <v>7221291</v>
      </c>
      <c r="E209" s="8" t="s">
        <v>54</v>
      </c>
      <c r="F209" s="10">
        <v>9636</v>
      </c>
      <c r="G209" s="10">
        <v>3744</v>
      </c>
      <c r="H209" s="10">
        <v>155</v>
      </c>
      <c r="I209" s="34">
        <f t="shared" si="59"/>
        <v>13535</v>
      </c>
      <c r="J209" s="40" t="s">
        <v>237</v>
      </c>
      <c r="K209" s="35">
        <v>25</v>
      </c>
      <c r="L209" s="35">
        <v>75</v>
      </c>
      <c r="M209" s="34">
        <v>12164.73</v>
      </c>
      <c r="N209" s="86">
        <f>VLOOKUP($N$3,'Descrizione DEI res'!$B$2:$L$152,6,FALSE)</f>
        <v>21</v>
      </c>
      <c r="O209" s="86">
        <f>VLOOKUP($N$3,'Descrizione DEI res'!$B$2:$L$152,7,FALSE)</f>
        <v>79</v>
      </c>
      <c r="P209" s="87">
        <f>VLOOKUP($N$3,'Descrizione DEI res'!$B$2:$L$152,8,FALSE)</f>
        <v>1943.89</v>
      </c>
      <c r="Q209" s="86">
        <f>IF($Q$3="NO VALVOLA 3V","NO VALVOLA 3V",VLOOKUP($Q$3,'Descrizione DEI res'!$B$2:$L$152,6,FALSE))</f>
        <v>4</v>
      </c>
      <c r="R209" s="86">
        <f>IF($Q$3="NO VALVOLA 3V","NO VALVOLA 3V",VLOOKUP($Q$3,'Descrizione DEI res'!$B$2:$L$152,7,FALSE))</f>
        <v>96</v>
      </c>
      <c r="S209" s="86">
        <f>IF($Q$3="NO VALVOLA 3V","NO VALVOLA 3V",VLOOKUP($Q$3,'Descrizione DEI res'!$B$2:$L$152,8,FALSE))</f>
        <v>288.69</v>
      </c>
    </row>
    <row r="210" spans="1:19" s="6" customFormat="1" ht="15" hidden="1" customHeight="1">
      <c r="A210" s="3" t="s">
        <v>43</v>
      </c>
      <c r="B210" s="3" t="s">
        <v>16</v>
      </c>
      <c r="C210" s="2" t="s">
        <v>262</v>
      </c>
      <c r="D210" s="2">
        <v>7219693</v>
      </c>
      <c r="E210" s="50" t="s">
        <v>63</v>
      </c>
      <c r="F210" s="10">
        <v>4536</v>
      </c>
      <c r="G210" s="10">
        <v>2800</v>
      </c>
      <c r="H210" s="10">
        <v>179</v>
      </c>
      <c r="I210" s="34">
        <f>F210+G210+H210</f>
        <v>7515</v>
      </c>
      <c r="J210" s="24" t="s">
        <v>223</v>
      </c>
      <c r="K210" s="35">
        <v>33</v>
      </c>
      <c r="L210" s="35">
        <v>67</v>
      </c>
      <c r="M210" s="34" t="s">
        <v>104</v>
      </c>
      <c r="N210" s="86" t="s">
        <v>582</v>
      </c>
      <c r="O210" s="86" t="s">
        <v>582</v>
      </c>
      <c r="P210" s="86" t="s">
        <v>582</v>
      </c>
      <c r="Q210" s="86" t="s">
        <v>582</v>
      </c>
      <c r="R210" s="86" t="s">
        <v>582</v>
      </c>
      <c r="S210" s="86" t="s">
        <v>582</v>
      </c>
    </row>
    <row r="211" spans="1:19" ht="15" hidden="1" customHeight="1">
      <c r="A211" s="3" t="s">
        <v>43</v>
      </c>
      <c r="B211" s="3" t="s">
        <v>17</v>
      </c>
      <c r="C211" s="2" t="s">
        <v>262</v>
      </c>
      <c r="D211" s="2">
        <v>7219692</v>
      </c>
      <c r="E211" s="50" t="s">
        <v>63</v>
      </c>
      <c r="F211" s="10">
        <v>4536</v>
      </c>
      <c r="G211" s="10">
        <v>2518</v>
      </c>
      <c r="H211" s="10">
        <v>179</v>
      </c>
      <c r="I211" s="34">
        <f t="shared" ref="I211:I293" si="68">F211+G211+H211</f>
        <v>7233</v>
      </c>
      <c r="J211" s="24" t="s">
        <v>215</v>
      </c>
      <c r="K211" s="35">
        <v>34</v>
      </c>
      <c r="L211" s="35">
        <v>66</v>
      </c>
      <c r="M211" s="34" t="s">
        <v>81</v>
      </c>
      <c r="N211" s="86" t="s">
        <v>582</v>
      </c>
      <c r="O211" s="86" t="s">
        <v>582</v>
      </c>
      <c r="P211" s="86" t="s">
        <v>582</v>
      </c>
      <c r="Q211" s="86" t="s">
        <v>582</v>
      </c>
      <c r="R211" s="86" t="s">
        <v>582</v>
      </c>
      <c r="S211" s="86" t="s">
        <v>582</v>
      </c>
    </row>
    <row r="212" spans="1:19" ht="15" hidden="1" customHeight="1">
      <c r="A212" s="3" t="s">
        <v>43</v>
      </c>
      <c r="B212" s="3" t="s">
        <v>18</v>
      </c>
      <c r="C212" s="2" t="s">
        <v>262</v>
      </c>
      <c r="D212" s="2">
        <v>7219691</v>
      </c>
      <c r="E212" s="50" t="s">
        <v>63</v>
      </c>
      <c r="F212" s="10">
        <v>4536</v>
      </c>
      <c r="G212" s="10">
        <v>2657</v>
      </c>
      <c r="H212" s="10">
        <v>179</v>
      </c>
      <c r="I212" s="34">
        <f t="shared" si="68"/>
        <v>7372</v>
      </c>
      <c r="J212" s="40" t="s">
        <v>233</v>
      </c>
      <c r="K212" s="35">
        <v>32</v>
      </c>
      <c r="L212" s="35">
        <v>68</v>
      </c>
      <c r="M212" s="34">
        <v>9727.7999999999993</v>
      </c>
      <c r="N212" s="86">
        <f>VLOOKUP($N$3,'Descrizione DEI res'!$B$2:$L$152,6,FALSE)</f>
        <v>21</v>
      </c>
      <c r="O212" s="86">
        <f>VLOOKUP($N$3,'Descrizione DEI res'!$B$2:$L$152,7,FALSE)</f>
        <v>79</v>
      </c>
      <c r="P212" s="87">
        <f>VLOOKUP($N$3,'Descrizione DEI res'!$B$2:$L$152,8,FALSE)</f>
        <v>1943.89</v>
      </c>
      <c r="Q212" s="86">
        <f>IF($Q$3="NO VALVOLA 3V","NO VALVOLA 3V",VLOOKUP($Q$3,'Descrizione DEI res'!$B$2:$L$152,6,FALSE))</f>
        <v>4</v>
      </c>
      <c r="R212" s="86">
        <f>IF($Q$3="NO VALVOLA 3V","NO VALVOLA 3V",VLOOKUP($Q$3,'Descrizione DEI res'!$B$2:$L$152,7,FALSE))</f>
        <v>96</v>
      </c>
      <c r="S212" s="86">
        <f>IF($Q$3="NO VALVOLA 3V","NO VALVOLA 3V",VLOOKUP($Q$3,'Descrizione DEI res'!$B$2:$L$152,8,FALSE))</f>
        <v>288.69</v>
      </c>
    </row>
    <row r="213" spans="1:19" ht="15" hidden="1" customHeight="1">
      <c r="A213" s="3" t="s">
        <v>43</v>
      </c>
      <c r="B213" s="3" t="s">
        <v>19</v>
      </c>
      <c r="C213" s="2" t="s">
        <v>262</v>
      </c>
      <c r="D213" s="2">
        <v>7219690</v>
      </c>
      <c r="E213" s="50" t="s">
        <v>63</v>
      </c>
      <c r="F213" s="10">
        <v>4536</v>
      </c>
      <c r="G213" s="10">
        <v>2508</v>
      </c>
      <c r="H213" s="10">
        <v>179</v>
      </c>
      <c r="I213" s="34">
        <f t="shared" si="68"/>
        <v>7223</v>
      </c>
      <c r="J213" s="40" t="s">
        <v>228</v>
      </c>
      <c r="K213" s="35">
        <v>33</v>
      </c>
      <c r="L213" s="35">
        <v>67</v>
      </c>
      <c r="M213" s="34">
        <v>9367.43</v>
      </c>
      <c r="N213" s="86">
        <f>VLOOKUP($N$3,'Descrizione DEI res'!$B$2:$L$152,6,FALSE)</f>
        <v>21</v>
      </c>
      <c r="O213" s="86">
        <f>VLOOKUP($N$3,'Descrizione DEI res'!$B$2:$L$152,7,FALSE)</f>
        <v>79</v>
      </c>
      <c r="P213" s="87">
        <f>VLOOKUP($N$3,'Descrizione DEI res'!$B$2:$L$152,8,FALSE)</f>
        <v>1943.89</v>
      </c>
      <c r="Q213" s="86">
        <f>IF($Q$3="NO VALVOLA 3V","NO VALVOLA 3V",VLOOKUP($Q$3,'Descrizione DEI res'!$B$2:$L$152,6,FALSE))</f>
        <v>4</v>
      </c>
      <c r="R213" s="86">
        <f>IF($Q$3="NO VALVOLA 3V","NO VALVOLA 3V",VLOOKUP($Q$3,'Descrizione DEI res'!$B$2:$L$152,7,FALSE))</f>
        <v>96</v>
      </c>
      <c r="S213" s="86">
        <f>IF($Q$3="NO VALVOLA 3V","NO VALVOLA 3V",VLOOKUP($Q$3,'Descrizione DEI res'!$B$2:$L$152,8,FALSE))</f>
        <v>288.69</v>
      </c>
    </row>
    <row r="214" spans="1:19" ht="15" hidden="1" customHeight="1">
      <c r="A214" s="3" t="s">
        <v>43</v>
      </c>
      <c r="B214" s="3" t="s">
        <v>20</v>
      </c>
      <c r="C214" s="2" t="s">
        <v>262</v>
      </c>
      <c r="D214" s="2">
        <v>7219688</v>
      </c>
      <c r="E214" s="50" t="s">
        <v>63</v>
      </c>
      <c r="F214" s="10">
        <v>4536</v>
      </c>
      <c r="G214" s="10">
        <v>2457</v>
      </c>
      <c r="H214" s="10">
        <v>179</v>
      </c>
      <c r="I214" s="34">
        <f t="shared" si="68"/>
        <v>7172</v>
      </c>
      <c r="J214" s="40" t="s">
        <v>228</v>
      </c>
      <c r="K214" s="35">
        <v>33</v>
      </c>
      <c r="L214" s="35">
        <v>67</v>
      </c>
      <c r="M214" s="34">
        <v>9367.43</v>
      </c>
      <c r="N214" s="86">
        <f>VLOOKUP($N$3,'Descrizione DEI res'!$B$2:$L$152,6,FALSE)</f>
        <v>21</v>
      </c>
      <c r="O214" s="86">
        <f>VLOOKUP($N$3,'Descrizione DEI res'!$B$2:$L$152,7,FALSE)</f>
        <v>79</v>
      </c>
      <c r="P214" s="87">
        <f>VLOOKUP($N$3,'Descrizione DEI res'!$B$2:$L$152,8,FALSE)</f>
        <v>1943.89</v>
      </c>
      <c r="Q214" s="86">
        <f>IF($Q$3="NO VALVOLA 3V","NO VALVOLA 3V",VLOOKUP($Q$3,'Descrizione DEI res'!$B$2:$L$152,6,FALSE))</f>
        <v>4</v>
      </c>
      <c r="R214" s="86">
        <f>IF($Q$3="NO VALVOLA 3V","NO VALVOLA 3V",VLOOKUP($Q$3,'Descrizione DEI res'!$B$2:$L$152,7,FALSE))</f>
        <v>96</v>
      </c>
      <c r="S214" s="86">
        <f>IF($Q$3="NO VALVOLA 3V","NO VALVOLA 3V",VLOOKUP($Q$3,'Descrizione DEI res'!$B$2:$L$152,8,FALSE))</f>
        <v>288.69</v>
      </c>
    </row>
    <row r="215" spans="1:19" ht="15" hidden="1" customHeight="1">
      <c r="A215" s="3" t="s">
        <v>43</v>
      </c>
      <c r="B215" s="3" t="s">
        <v>21</v>
      </c>
      <c r="C215" s="2" t="s">
        <v>262</v>
      </c>
      <c r="D215" s="2">
        <v>7223487</v>
      </c>
      <c r="E215" s="50" t="s">
        <v>63</v>
      </c>
      <c r="F215" s="10">
        <v>4536</v>
      </c>
      <c r="G215" s="10">
        <v>2496</v>
      </c>
      <c r="H215" s="10">
        <v>179</v>
      </c>
      <c r="I215" s="34">
        <f t="shared" si="68"/>
        <v>7211</v>
      </c>
      <c r="J215" s="24" t="s">
        <v>223</v>
      </c>
      <c r="K215" s="35">
        <v>33</v>
      </c>
      <c r="L215" s="35">
        <v>67</v>
      </c>
      <c r="M215" s="34" t="s">
        <v>104</v>
      </c>
      <c r="N215" s="86" t="s">
        <v>582</v>
      </c>
      <c r="O215" s="86" t="s">
        <v>582</v>
      </c>
      <c r="P215" s="86" t="s">
        <v>582</v>
      </c>
      <c r="Q215" s="86" t="s">
        <v>582</v>
      </c>
      <c r="R215" s="86" t="s">
        <v>582</v>
      </c>
      <c r="S215" s="86" t="s">
        <v>582</v>
      </c>
    </row>
    <row r="216" spans="1:19" ht="15" hidden="1" customHeight="1">
      <c r="A216" s="3" t="s">
        <v>43</v>
      </c>
      <c r="B216" s="3" t="s">
        <v>22</v>
      </c>
      <c r="C216" s="2" t="s">
        <v>262</v>
      </c>
      <c r="D216" s="2">
        <v>7223283</v>
      </c>
      <c r="E216" s="50" t="s">
        <v>63</v>
      </c>
      <c r="F216" s="10">
        <v>4536</v>
      </c>
      <c r="G216" s="10">
        <v>2168</v>
      </c>
      <c r="H216" s="10">
        <v>179</v>
      </c>
      <c r="I216" s="34">
        <f t="shared" si="68"/>
        <v>6883</v>
      </c>
      <c r="J216" s="24" t="s">
        <v>215</v>
      </c>
      <c r="K216" s="35">
        <v>34</v>
      </c>
      <c r="L216" s="35">
        <v>66</v>
      </c>
      <c r="M216" s="34" t="s">
        <v>81</v>
      </c>
      <c r="N216" s="86" t="s">
        <v>582</v>
      </c>
      <c r="O216" s="86" t="s">
        <v>582</v>
      </c>
      <c r="P216" s="86" t="s">
        <v>582</v>
      </c>
      <c r="Q216" s="86" t="s">
        <v>582</v>
      </c>
      <c r="R216" s="86" t="s">
        <v>582</v>
      </c>
      <c r="S216" s="86" t="s">
        <v>582</v>
      </c>
    </row>
    <row r="217" spans="1:19" ht="15" hidden="1" customHeight="1">
      <c r="A217" s="3" t="s">
        <v>43</v>
      </c>
      <c r="B217" s="3" t="s">
        <v>23</v>
      </c>
      <c r="C217" s="2" t="s">
        <v>262</v>
      </c>
      <c r="D217" s="2" t="s">
        <v>273</v>
      </c>
      <c r="E217" s="50" t="s">
        <v>63</v>
      </c>
      <c r="F217" s="10">
        <v>4536</v>
      </c>
      <c r="G217" s="10">
        <v>2155</v>
      </c>
      <c r="H217" s="10">
        <v>179</v>
      </c>
      <c r="I217" s="34">
        <f t="shared" si="68"/>
        <v>6870</v>
      </c>
      <c r="J217" s="24" t="s">
        <v>223</v>
      </c>
      <c r="K217" s="35">
        <v>33</v>
      </c>
      <c r="L217" s="35">
        <v>67</v>
      </c>
      <c r="M217" s="34" t="s">
        <v>104</v>
      </c>
      <c r="N217" s="86" t="s">
        <v>582</v>
      </c>
      <c r="O217" s="86" t="s">
        <v>582</v>
      </c>
      <c r="P217" s="86" t="s">
        <v>582</v>
      </c>
      <c r="Q217" s="86" t="s">
        <v>582</v>
      </c>
      <c r="R217" s="86" t="s">
        <v>582</v>
      </c>
      <c r="S217" s="86" t="s">
        <v>582</v>
      </c>
    </row>
    <row r="218" spans="1:19" ht="15" hidden="1" customHeight="1">
      <c r="A218" s="3" t="s">
        <v>43</v>
      </c>
      <c r="B218" s="3" t="s">
        <v>24</v>
      </c>
      <c r="C218" s="2" t="s">
        <v>262</v>
      </c>
      <c r="D218" s="2" t="s">
        <v>274</v>
      </c>
      <c r="E218" s="50" t="s">
        <v>63</v>
      </c>
      <c r="F218" s="10">
        <v>4536</v>
      </c>
      <c r="G218" s="10">
        <v>2052</v>
      </c>
      <c r="H218" s="10">
        <v>179</v>
      </c>
      <c r="I218" s="34">
        <f t="shared" si="68"/>
        <v>6767</v>
      </c>
      <c r="J218" s="34" t="s">
        <v>218</v>
      </c>
      <c r="K218" s="35">
        <v>33</v>
      </c>
      <c r="L218" s="35">
        <v>67</v>
      </c>
      <c r="M218" s="34" t="s">
        <v>95</v>
      </c>
      <c r="N218" s="86" t="s">
        <v>582</v>
      </c>
      <c r="O218" s="86" t="s">
        <v>582</v>
      </c>
      <c r="P218" s="86" t="s">
        <v>582</v>
      </c>
      <c r="Q218" s="86" t="s">
        <v>582</v>
      </c>
      <c r="R218" s="86" t="s">
        <v>582</v>
      </c>
      <c r="S218" s="86" t="s">
        <v>582</v>
      </c>
    </row>
    <row r="219" spans="1:19" ht="15" hidden="1" customHeight="1">
      <c r="A219" s="3" t="s">
        <v>43</v>
      </c>
      <c r="B219" s="3" t="s">
        <v>25</v>
      </c>
      <c r="C219" s="2" t="s">
        <v>262</v>
      </c>
      <c r="D219" s="2" t="s">
        <v>275</v>
      </c>
      <c r="E219" s="50" t="s">
        <v>63</v>
      </c>
      <c r="F219" s="10">
        <v>4536</v>
      </c>
      <c r="G219" s="10">
        <v>1888</v>
      </c>
      <c r="H219" s="10">
        <v>179</v>
      </c>
      <c r="I219" s="34">
        <f t="shared" si="68"/>
        <v>6603</v>
      </c>
      <c r="J219" s="24" t="s">
        <v>215</v>
      </c>
      <c r="K219" s="35">
        <v>34</v>
      </c>
      <c r="L219" s="35">
        <v>66</v>
      </c>
      <c r="M219" s="34" t="s">
        <v>81</v>
      </c>
      <c r="N219" s="86" t="s">
        <v>582</v>
      </c>
      <c r="O219" s="86" t="s">
        <v>582</v>
      </c>
      <c r="P219" s="86" t="s">
        <v>582</v>
      </c>
      <c r="Q219" s="86" t="s">
        <v>582</v>
      </c>
      <c r="R219" s="86" t="s">
        <v>582</v>
      </c>
      <c r="S219" s="86" t="s">
        <v>582</v>
      </c>
    </row>
    <row r="220" spans="1:19" ht="15" hidden="1" customHeight="1">
      <c r="A220" s="3" t="s">
        <v>43</v>
      </c>
      <c r="B220" s="3" t="s">
        <v>26</v>
      </c>
      <c r="C220" s="2" t="s">
        <v>262</v>
      </c>
      <c r="D220" s="2" t="s">
        <v>276</v>
      </c>
      <c r="E220" s="50" t="s">
        <v>63</v>
      </c>
      <c r="F220" s="10">
        <v>4536</v>
      </c>
      <c r="G220" s="10">
        <v>2035</v>
      </c>
      <c r="H220" s="10">
        <v>179</v>
      </c>
      <c r="I220" s="34">
        <f t="shared" si="68"/>
        <v>6750</v>
      </c>
      <c r="J220" s="40" t="s">
        <v>228</v>
      </c>
      <c r="K220" s="35">
        <v>33</v>
      </c>
      <c r="L220" s="35">
        <v>67</v>
      </c>
      <c r="M220" s="34">
        <v>9367.43</v>
      </c>
      <c r="N220" s="86">
        <f>VLOOKUP($N$3,'Descrizione DEI res'!$B$2:$L$152,6,FALSE)</f>
        <v>21</v>
      </c>
      <c r="O220" s="86">
        <f>VLOOKUP($N$3,'Descrizione DEI res'!$B$2:$L$152,7,FALSE)</f>
        <v>79</v>
      </c>
      <c r="P220" s="87">
        <f>VLOOKUP($N$3,'Descrizione DEI res'!$B$2:$L$152,8,FALSE)</f>
        <v>1943.89</v>
      </c>
      <c r="Q220" s="86">
        <f>IF($Q$3="NO VALVOLA 3V","NO VALVOLA 3V",VLOOKUP($Q$3,'Descrizione DEI res'!$B$2:$L$152,6,FALSE))</f>
        <v>4</v>
      </c>
      <c r="R220" s="86">
        <f>IF($Q$3="NO VALVOLA 3V","NO VALVOLA 3V",VLOOKUP($Q$3,'Descrizione DEI res'!$B$2:$L$152,7,FALSE))</f>
        <v>96</v>
      </c>
      <c r="S220" s="86">
        <f>IF($Q$3="NO VALVOLA 3V","NO VALVOLA 3V",VLOOKUP($Q$3,'Descrizione DEI res'!$B$2:$L$152,8,FALSE))</f>
        <v>288.69</v>
      </c>
    </row>
    <row r="221" spans="1:19" ht="15" hidden="1" customHeight="1">
      <c r="A221" s="3" t="s">
        <v>43</v>
      </c>
      <c r="B221" s="3" t="s">
        <v>27</v>
      </c>
      <c r="C221" s="2" t="s">
        <v>262</v>
      </c>
      <c r="D221" s="2" t="s">
        <v>277</v>
      </c>
      <c r="E221" s="50" t="s">
        <v>63</v>
      </c>
      <c r="F221" s="10">
        <v>4536</v>
      </c>
      <c r="G221" s="10">
        <v>1871</v>
      </c>
      <c r="H221" s="10">
        <v>179</v>
      </c>
      <c r="I221" s="34">
        <f t="shared" si="68"/>
        <v>6586</v>
      </c>
      <c r="J221" s="40" t="s">
        <v>228</v>
      </c>
      <c r="K221" s="35">
        <v>33</v>
      </c>
      <c r="L221" s="35">
        <v>67</v>
      </c>
      <c r="M221" s="34">
        <v>9367.43</v>
      </c>
      <c r="N221" s="86">
        <f>VLOOKUP($N$3,'Descrizione DEI res'!$B$2:$L$152,6,FALSE)</f>
        <v>21</v>
      </c>
      <c r="O221" s="86">
        <f>VLOOKUP($N$3,'Descrizione DEI res'!$B$2:$L$152,7,FALSE)</f>
        <v>79</v>
      </c>
      <c r="P221" s="87">
        <f>VLOOKUP($N$3,'Descrizione DEI res'!$B$2:$L$152,8,FALSE)</f>
        <v>1943.89</v>
      </c>
      <c r="Q221" s="86">
        <f>IF($Q$3="NO VALVOLA 3V","NO VALVOLA 3V",VLOOKUP($Q$3,'Descrizione DEI res'!$B$2:$L$152,6,FALSE))</f>
        <v>4</v>
      </c>
      <c r="R221" s="86">
        <f>IF($Q$3="NO VALVOLA 3V","NO VALVOLA 3V",VLOOKUP($Q$3,'Descrizione DEI res'!$B$2:$L$152,7,FALSE))</f>
        <v>96</v>
      </c>
      <c r="S221" s="86">
        <f>IF($Q$3="NO VALVOLA 3V","NO VALVOLA 3V",VLOOKUP($Q$3,'Descrizione DEI res'!$B$2:$L$152,8,FALSE))</f>
        <v>288.69</v>
      </c>
    </row>
    <row r="222" spans="1:19" ht="15" hidden="1" customHeight="1">
      <c r="A222" s="3" t="s">
        <v>43</v>
      </c>
      <c r="B222" s="3" t="s">
        <v>28</v>
      </c>
      <c r="C222" s="2" t="s">
        <v>262</v>
      </c>
      <c r="D222" s="2" t="s">
        <v>278</v>
      </c>
      <c r="E222" s="50" t="s">
        <v>63</v>
      </c>
      <c r="F222" s="10">
        <v>4536</v>
      </c>
      <c r="G222" s="10">
        <v>1820</v>
      </c>
      <c r="H222" s="10">
        <v>179</v>
      </c>
      <c r="I222" s="34">
        <f t="shared" si="68"/>
        <v>6535</v>
      </c>
      <c r="J222" s="40" t="s">
        <v>228</v>
      </c>
      <c r="K222" s="35">
        <v>33</v>
      </c>
      <c r="L222" s="35">
        <v>67</v>
      </c>
      <c r="M222" s="34">
        <v>9367.43</v>
      </c>
      <c r="N222" s="86">
        <f>VLOOKUP($N$3,'Descrizione DEI res'!$B$2:$L$152,6,FALSE)</f>
        <v>21</v>
      </c>
      <c r="O222" s="86">
        <f>VLOOKUP($N$3,'Descrizione DEI res'!$B$2:$L$152,7,FALSE)</f>
        <v>79</v>
      </c>
      <c r="P222" s="87">
        <f>VLOOKUP($N$3,'Descrizione DEI res'!$B$2:$L$152,8,FALSE)</f>
        <v>1943.89</v>
      </c>
      <c r="Q222" s="86">
        <f>IF($Q$3="NO VALVOLA 3V","NO VALVOLA 3V",VLOOKUP($Q$3,'Descrizione DEI res'!$B$2:$L$152,6,FALSE))</f>
        <v>4</v>
      </c>
      <c r="R222" s="86">
        <f>IF($Q$3="NO VALVOLA 3V","NO VALVOLA 3V",VLOOKUP($Q$3,'Descrizione DEI res'!$B$2:$L$152,7,FALSE))</f>
        <v>96</v>
      </c>
      <c r="S222" s="86">
        <f>IF($Q$3="NO VALVOLA 3V","NO VALVOLA 3V",VLOOKUP($Q$3,'Descrizione DEI res'!$B$2:$L$152,8,FALSE))</f>
        <v>288.69</v>
      </c>
    </row>
    <row r="223" spans="1:19" ht="15" hidden="1" customHeight="1">
      <c r="A223" s="3" t="s">
        <v>43</v>
      </c>
      <c r="B223" s="4" t="s">
        <v>29</v>
      </c>
      <c r="C223" s="2" t="s">
        <v>262</v>
      </c>
      <c r="D223" s="2" t="s">
        <v>270</v>
      </c>
      <c r="E223" s="50" t="s">
        <v>63</v>
      </c>
      <c r="F223" s="10">
        <v>4536</v>
      </c>
      <c r="G223" s="10">
        <v>1918</v>
      </c>
      <c r="H223" s="10">
        <v>179</v>
      </c>
      <c r="I223" s="34">
        <f t="shared" si="68"/>
        <v>6633</v>
      </c>
      <c r="J223" s="34" t="s">
        <v>218</v>
      </c>
      <c r="K223" s="35">
        <v>33</v>
      </c>
      <c r="L223" s="35">
        <v>67</v>
      </c>
      <c r="M223" s="34" t="s">
        <v>95</v>
      </c>
      <c r="N223" s="86" t="s">
        <v>582</v>
      </c>
      <c r="O223" s="86" t="s">
        <v>582</v>
      </c>
      <c r="P223" s="86" t="s">
        <v>582</v>
      </c>
      <c r="Q223" s="86" t="s">
        <v>582</v>
      </c>
      <c r="R223" s="86" t="s">
        <v>582</v>
      </c>
      <c r="S223" s="86" t="s">
        <v>582</v>
      </c>
    </row>
    <row r="224" spans="1:19" ht="15" hidden="1" customHeight="1">
      <c r="A224" s="3" t="s">
        <v>43</v>
      </c>
      <c r="B224" s="4" t="s">
        <v>30</v>
      </c>
      <c r="C224" s="2" t="s">
        <v>262</v>
      </c>
      <c r="D224" s="2" t="s">
        <v>279</v>
      </c>
      <c r="E224" s="50" t="s">
        <v>63</v>
      </c>
      <c r="F224" s="10">
        <v>4536</v>
      </c>
      <c r="G224" s="10">
        <v>1765</v>
      </c>
      <c r="H224" s="10">
        <v>179</v>
      </c>
      <c r="I224" s="34">
        <f t="shared" si="68"/>
        <v>6480</v>
      </c>
      <c r="J224" s="34" t="s">
        <v>218</v>
      </c>
      <c r="K224" s="35">
        <v>33</v>
      </c>
      <c r="L224" s="35">
        <v>67</v>
      </c>
      <c r="M224" s="34" t="s">
        <v>95</v>
      </c>
      <c r="N224" s="86" t="s">
        <v>582</v>
      </c>
      <c r="O224" s="86" t="s">
        <v>582</v>
      </c>
      <c r="P224" s="86" t="s">
        <v>582</v>
      </c>
      <c r="Q224" s="86" t="s">
        <v>582</v>
      </c>
      <c r="R224" s="86" t="s">
        <v>582</v>
      </c>
      <c r="S224" s="86" t="s">
        <v>582</v>
      </c>
    </row>
    <row r="225" spans="1:19" ht="15" hidden="1" customHeight="1">
      <c r="A225" s="3" t="s">
        <v>43</v>
      </c>
      <c r="B225" s="4" t="s">
        <v>31</v>
      </c>
      <c r="C225" s="2" t="s">
        <v>262</v>
      </c>
      <c r="D225" s="2" t="s">
        <v>271</v>
      </c>
      <c r="E225" s="50" t="s">
        <v>63</v>
      </c>
      <c r="F225" s="10">
        <v>4536</v>
      </c>
      <c r="G225" s="10">
        <v>1814</v>
      </c>
      <c r="H225" s="10">
        <v>179</v>
      </c>
      <c r="I225" s="34">
        <f t="shared" si="68"/>
        <v>6529</v>
      </c>
      <c r="J225" s="34" t="s">
        <v>218</v>
      </c>
      <c r="K225" s="35">
        <v>33</v>
      </c>
      <c r="L225" s="35">
        <v>67</v>
      </c>
      <c r="M225" s="34" t="s">
        <v>95</v>
      </c>
      <c r="N225" s="86" t="s">
        <v>582</v>
      </c>
      <c r="O225" s="86" t="s">
        <v>582</v>
      </c>
      <c r="P225" s="86" t="s">
        <v>582</v>
      </c>
      <c r="Q225" s="86" t="s">
        <v>582</v>
      </c>
      <c r="R225" s="86" t="s">
        <v>582</v>
      </c>
      <c r="S225" s="86" t="s">
        <v>582</v>
      </c>
    </row>
    <row r="226" spans="1:19" ht="15" hidden="1" customHeight="1">
      <c r="A226" s="3" t="s">
        <v>43</v>
      </c>
      <c r="B226" s="4" t="s">
        <v>32</v>
      </c>
      <c r="C226" s="2" t="s">
        <v>262</v>
      </c>
      <c r="D226" s="2" t="s">
        <v>272</v>
      </c>
      <c r="E226" s="50" t="s">
        <v>63</v>
      </c>
      <c r="F226" s="10">
        <v>4536</v>
      </c>
      <c r="G226" s="10">
        <v>1644</v>
      </c>
      <c r="H226" s="10">
        <v>179</v>
      </c>
      <c r="I226" s="34">
        <f t="shared" si="68"/>
        <v>6359</v>
      </c>
      <c r="J226" s="24" t="s">
        <v>215</v>
      </c>
      <c r="K226" s="35">
        <v>34</v>
      </c>
      <c r="L226" s="35">
        <v>66</v>
      </c>
      <c r="M226" s="34" t="s">
        <v>81</v>
      </c>
      <c r="N226" s="86" t="s">
        <v>582</v>
      </c>
      <c r="O226" s="86" t="s">
        <v>582</v>
      </c>
      <c r="P226" s="86" t="s">
        <v>582</v>
      </c>
      <c r="Q226" s="86" t="s">
        <v>582</v>
      </c>
      <c r="R226" s="86" t="s">
        <v>582</v>
      </c>
      <c r="S226" s="86" t="s">
        <v>582</v>
      </c>
    </row>
    <row r="227" spans="1:19" ht="15" hidden="1" customHeight="1">
      <c r="A227" s="3" t="s">
        <v>43</v>
      </c>
      <c r="B227" s="4" t="s">
        <v>33</v>
      </c>
      <c r="C227" s="2" t="s">
        <v>262</v>
      </c>
      <c r="D227" s="2" t="s">
        <v>263</v>
      </c>
      <c r="E227" s="50" t="s">
        <v>63</v>
      </c>
      <c r="F227" s="10">
        <v>4536</v>
      </c>
      <c r="G227" s="10">
        <v>2264</v>
      </c>
      <c r="H227" s="10">
        <v>179</v>
      </c>
      <c r="I227" s="34">
        <f t="shared" si="68"/>
        <v>6979</v>
      </c>
      <c r="J227" s="34" t="s">
        <v>218</v>
      </c>
      <c r="K227" s="35">
        <v>33</v>
      </c>
      <c r="L227" s="35">
        <v>67</v>
      </c>
      <c r="M227" s="34" t="s">
        <v>95</v>
      </c>
      <c r="N227" s="86" t="s">
        <v>582</v>
      </c>
      <c r="O227" s="86" t="s">
        <v>582</v>
      </c>
      <c r="P227" s="86" t="s">
        <v>582</v>
      </c>
      <c r="Q227" s="86" t="s">
        <v>582</v>
      </c>
      <c r="R227" s="86" t="s">
        <v>582</v>
      </c>
      <c r="S227" s="86" t="s">
        <v>582</v>
      </c>
    </row>
    <row r="228" spans="1:19" ht="15" hidden="1" customHeight="1">
      <c r="A228" s="3" t="s">
        <v>43</v>
      </c>
      <c r="B228" s="4" t="s">
        <v>34</v>
      </c>
      <c r="C228" s="2" t="s">
        <v>262</v>
      </c>
      <c r="D228" s="2" t="s">
        <v>264</v>
      </c>
      <c r="E228" s="50" t="s">
        <v>63</v>
      </c>
      <c r="F228" s="10">
        <v>4536</v>
      </c>
      <c r="G228" s="10">
        <v>2093</v>
      </c>
      <c r="H228" s="10">
        <v>179</v>
      </c>
      <c r="I228" s="34">
        <f t="shared" si="68"/>
        <v>6808</v>
      </c>
      <c r="J228" s="34" t="s">
        <v>218</v>
      </c>
      <c r="K228" s="35">
        <v>33</v>
      </c>
      <c r="L228" s="35">
        <v>67</v>
      </c>
      <c r="M228" s="34" t="s">
        <v>95</v>
      </c>
      <c r="N228" s="86" t="s">
        <v>582</v>
      </c>
      <c r="O228" s="86" t="s">
        <v>582</v>
      </c>
      <c r="P228" s="86" t="s">
        <v>582</v>
      </c>
      <c r="Q228" s="86" t="s">
        <v>582</v>
      </c>
      <c r="R228" s="86" t="s">
        <v>582</v>
      </c>
      <c r="S228" s="86" t="s">
        <v>582</v>
      </c>
    </row>
    <row r="229" spans="1:19" ht="15" hidden="1" customHeight="1">
      <c r="A229" s="3" t="s">
        <v>43</v>
      </c>
      <c r="B229" s="4" t="s">
        <v>35</v>
      </c>
      <c r="C229" s="2" t="s">
        <v>262</v>
      </c>
      <c r="D229" s="2" t="s">
        <v>265</v>
      </c>
      <c r="E229" s="50" t="s">
        <v>63</v>
      </c>
      <c r="F229" s="10">
        <v>4536</v>
      </c>
      <c r="G229" s="10">
        <v>2071</v>
      </c>
      <c r="H229" s="10">
        <v>179</v>
      </c>
      <c r="I229" s="34">
        <f t="shared" si="68"/>
        <v>6786</v>
      </c>
      <c r="J229" s="40" t="s">
        <v>228</v>
      </c>
      <c r="K229" s="35">
        <v>33</v>
      </c>
      <c r="L229" s="35">
        <v>67</v>
      </c>
      <c r="M229" s="34">
        <v>9367.43</v>
      </c>
      <c r="N229" s="86">
        <f>VLOOKUP($N$3,'Descrizione DEI res'!$B$2:$L$152,6,FALSE)</f>
        <v>21</v>
      </c>
      <c r="O229" s="86">
        <f>VLOOKUP($N$3,'Descrizione DEI res'!$B$2:$L$152,7,FALSE)</f>
        <v>79</v>
      </c>
      <c r="P229" s="87">
        <f>VLOOKUP($N$3,'Descrizione DEI res'!$B$2:$L$152,8,FALSE)</f>
        <v>1943.89</v>
      </c>
      <c r="Q229" s="86">
        <f>IF($Q$3="NO VALVOLA 3V","NO VALVOLA 3V",VLOOKUP($Q$3,'Descrizione DEI res'!$B$2:$L$152,6,FALSE))</f>
        <v>4</v>
      </c>
      <c r="R229" s="86">
        <f>IF($Q$3="NO VALVOLA 3V","NO VALVOLA 3V",VLOOKUP($Q$3,'Descrizione DEI res'!$B$2:$L$152,7,FALSE))</f>
        <v>96</v>
      </c>
      <c r="S229" s="86">
        <f>IF($Q$3="NO VALVOLA 3V","NO VALVOLA 3V",VLOOKUP($Q$3,'Descrizione DEI res'!$B$2:$L$152,8,FALSE))</f>
        <v>288.69</v>
      </c>
    </row>
    <row r="230" spans="1:19" ht="15" hidden="1" customHeight="1">
      <c r="A230" s="3" t="s">
        <v>43</v>
      </c>
      <c r="B230" s="4" t="s">
        <v>36</v>
      </c>
      <c r="C230" s="2" t="s">
        <v>262</v>
      </c>
      <c r="D230" s="2" t="s">
        <v>266</v>
      </c>
      <c r="E230" s="50" t="s">
        <v>63</v>
      </c>
      <c r="F230" s="10">
        <v>4536</v>
      </c>
      <c r="G230" s="10">
        <v>1929</v>
      </c>
      <c r="H230" s="10">
        <v>179</v>
      </c>
      <c r="I230" s="34">
        <f t="shared" si="68"/>
        <v>6644</v>
      </c>
      <c r="J230" s="34" t="s">
        <v>218</v>
      </c>
      <c r="K230" s="35">
        <v>33</v>
      </c>
      <c r="L230" s="35">
        <v>67</v>
      </c>
      <c r="M230" s="34" t="s">
        <v>95</v>
      </c>
      <c r="N230" s="86" t="s">
        <v>582</v>
      </c>
      <c r="O230" s="86" t="s">
        <v>582</v>
      </c>
      <c r="P230" s="86" t="s">
        <v>582</v>
      </c>
      <c r="Q230" s="86" t="s">
        <v>582</v>
      </c>
      <c r="R230" s="86" t="s">
        <v>582</v>
      </c>
      <c r="S230" s="86" t="s">
        <v>582</v>
      </c>
    </row>
    <row r="231" spans="1:19" ht="15" hidden="1" customHeight="1">
      <c r="A231" s="3" t="s">
        <v>43</v>
      </c>
      <c r="B231" s="4" t="s">
        <v>37</v>
      </c>
      <c r="C231" s="2" t="s">
        <v>262</v>
      </c>
      <c r="D231" s="2" t="s">
        <v>267</v>
      </c>
      <c r="E231" s="50" t="s">
        <v>63</v>
      </c>
      <c r="F231" s="10">
        <v>4536</v>
      </c>
      <c r="G231" s="10">
        <v>1786</v>
      </c>
      <c r="H231" s="10">
        <v>179</v>
      </c>
      <c r="I231" s="34">
        <f t="shared" si="68"/>
        <v>6501</v>
      </c>
      <c r="J231" s="24" t="s">
        <v>215</v>
      </c>
      <c r="K231" s="35">
        <v>34</v>
      </c>
      <c r="L231" s="35">
        <v>66</v>
      </c>
      <c r="M231" s="34" t="s">
        <v>81</v>
      </c>
      <c r="N231" s="86" t="s">
        <v>582</v>
      </c>
      <c r="O231" s="86" t="s">
        <v>582</v>
      </c>
      <c r="P231" s="86" t="s">
        <v>582</v>
      </c>
      <c r="Q231" s="86" t="s">
        <v>582</v>
      </c>
      <c r="R231" s="86" t="s">
        <v>582</v>
      </c>
      <c r="S231" s="86" t="s">
        <v>582</v>
      </c>
    </row>
    <row r="232" spans="1:19" ht="15" hidden="1" customHeight="1">
      <c r="A232" s="3" t="s">
        <v>44</v>
      </c>
      <c r="B232" s="3" t="s">
        <v>16</v>
      </c>
      <c r="C232" s="2" t="s">
        <v>261</v>
      </c>
      <c r="D232" s="2">
        <v>7219693</v>
      </c>
      <c r="E232" s="50" t="s">
        <v>63</v>
      </c>
      <c r="F232" s="10">
        <v>4840</v>
      </c>
      <c r="G232" s="10">
        <v>2800</v>
      </c>
      <c r="H232" s="10">
        <v>179</v>
      </c>
      <c r="I232" s="34">
        <f t="shared" si="68"/>
        <v>7819</v>
      </c>
      <c r="J232" s="34" t="s">
        <v>224</v>
      </c>
      <c r="K232" s="35">
        <v>31</v>
      </c>
      <c r="L232" s="35">
        <v>69</v>
      </c>
      <c r="M232" s="34" t="s">
        <v>105</v>
      </c>
      <c r="N232" s="86" t="s">
        <v>582</v>
      </c>
      <c r="O232" s="86" t="s">
        <v>582</v>
      </c>
      <c r="P232" s="86" t="s">
        <v>582</v>
      </c>
      <c r="Q232" s="86" t="s">
        <v>582</v>
      </c>
      <c r="R232" s="86" t="s">
        <v>582</v>
      </c>
      <c r="S232" s="86" t="s">
        <v>582</v>
      </c>
    </row>
    <row r="233" spans="1:19" ht="15" hidden="1" customHeight="1">
      <c r="A233" s="3" t="s">
        <v>44</v>
      </c>
      <c r="B233" s="3" t="s">
        <v>17</v>
      </c>
      <c r="C233" s="2" t="s">
        <v>261</v>
      </c>
      <c r="D233" s="2">
        <v>7219692</v>
      </c>
      <c r="E233" s="50" t="s">
        <v>63</v>
      </c>
      <c r="F233" s="10">
        <v>4840</v>
      </c>
      <c r="G233" s="10">
        <v>2518</v>
      </c>
      <c r="H233" s="10">
        <v>179</v>
      </c>
      <c r="I233" s="34">
        <f t="shared" si="68"/>
        <v>7537</v>
      </c>
      <c r="J233" s="34" t="s">
        <v>214</v>
      </c>
      <c r="K233" s="35">
        <v>32</v>
      </c>
      <c r="L233" s="35">
        <v>68</v>
      </c>
      <c r="M233" s="34" t="s">
        <v>84</v>
      </c>
      <c r="N233" s="86" t="s">
        <v>582</v>
      </c>
      <c r="O233" s="86" t="s">
        <v>582</v>
      </c>
      <c r="P233" s="86" t="s">
        <v>582</v>
      </c>
      <c r="Q233" s="86" t="s">
        <v>582</v>
      </c>
      <c r="R233" s="86" t="s">
        <v>582</v>
      </c>
      <c r="S233" s="86" t="s">
        <v>582</v>
      </c>
    </row>
    <row r="234" spans="1:19" ht="15" hidden="1" customHeight="1">
      <c r="A234" s="3" t="s">
        <v>44</v>
      </c>
      <c r="B234" s="3" t="s">
        <v>18</v>
      </c>
      <c r="C234" s="2" t="s">
        <v>261</v>
      </c>
      <c r="D234" s="2">
        <v>7219691</v>
      </c>
      <c r="E234" s="50" t="s">
        <v>63</v>
      </c>
      <c r="F234" s="10">
        <v>4840</v>
      </c>
      <c r="G234" s="10">
        <v>2657</v>
      </c>
      <c r="H234" s="10">
        <v>179</v>
      </c>
      <c r="I234" s="34">
        <f t="shared" si="68"/>
        <v>7676</v>
      </c>
      <c r="J234" s="40" t="s">
        <v>234</v>
      </c>
      <c r="K234" s="35">
        <v>30</v>
      </c>
      <c r="L234" s="35">
        <v>70</v>
      </c>
      <c r="M234" s="34">
        <v>10349.42</v>
      </c>
      <c r="N234" s="86">
        <f>VLOOKUP($N$3,'Descrizione DEI res'!$B$2:$L$152,6,FALSE)</f>
        <v>21</v>
      </c>
      <c r="O234" s="86">
        <f>VLOOKUP($N$3,'Descrizione DEI res'!$B$2:$L$152,7,FALSE)</f>
        <v>79</v>
      </c>
      <c r="P234" s="87">
        <f>VLOOKUP($N$3,'Descrizione DEI res'!$B$2:$L$152,8,FALSE)</f>
        <v>1943.89</v>
      </c>
      <c r="Q234" s="86">
        <f>IF($Q$3="NO VALVOLA 3V","NO VALVOLA 3V",VLOOKUP($Q$3,'Descrizione DEI res'!$B$2:$L$152,6,FALSE))</f>
        <v>4</v>
      </c>
      <c r="R234" s="86">
        <f>IF($Q$3="NO VALVOLA 3V","NO VALVOLA 3V",VLOOKUP($Q$3,'Descrizione DEI res'!$B$2:$L$152,7,FALSE))</f>
        <v>96</v>
      </c>
      <c r="S234" s="86">
        <f>IF($Q$3="NO VALVOLA 3V","NO VALVOLA 3V",VLOOKUP($Q$3,'Descrizione DEI res'!$B$2:$L$152,8,FALSE))</f>
        <v>288.69</v>
      </c>
    </row>
    <row r="235" spans="1:19" ht="15" hidden="1" customHeight="1">
      <c r="A235" s="3" t="s">
        <v>44</v>
      </c>
      <c r="B235" s="3" t="s">
        <v>19</v>
      </c>
      <c r="C235" s="2" t="s">
        <v>261</v>
      </c>
      <c r="D235" s="2">
        <v>7219690</v>
      </c>
      <c r="E235" s="50" t="s">
        <v>63</v>
      </c>
      <c r="F235" s="10">
        <v>4840</v>
      </c>
      <c r="G235" s="10">
        <v>2508</v>
      </c>
      <c r="H235" s="10">
        <v>179</v>
      </c>
      <c r="I235" s="34">
        <f t="shared" si="68"/>
        <v>7527</v>
      </c>
      <c r="J235" s="40" t="s">
        <v>229</v>
      </c>
      <c r="K235" s="35">
        <v>31</v>
      </c>
      <c r="L235" s="35">
        <v>69</v>
      </c>
      <c r="M235" s="34">
        <v>9989.06</v>
      </c>
      <c r="N235" s="86">
        <f>VLOOKUP($N$3,'Descrizione DEI res'!$B$2:$L$152,6,FALSE)</f>
        <v>21</v>
      </c>
      <c r="O235" s="86">
        <f>VLOOKUP($N$3,'Descrizione DEI res'!$B$2:$L$152,7,FALSE)</f>
        <v>79</v>
      </c>
      <c r="P235" s="87">
        <f>VLOOKUP($N$3,'Descrizione DEI res'!$B$2:$L$152,8,FALSE)</f>
        <v>1943.89</v>
      </c>
      <c r="Q235" s="86">
        <f>IF($Q$3="NO VALVOLA 3V","NO VALVOLA 3V",VLOOKUP($Q$3,'Descrizione DEI res'!$B$2:$L$152,6,FALSE))</f>
        <v>4</v>
      </c>
      <c r="R235" s="86">
        <f>IF($Q$3="NO VALVOLA 3V","NO VALVOLA 3V",VLOOKUP($Q$3,'Descrizione DEI res'!$B$2:$L$152,7,FALSE))</f>
        <v>96</v>
      </c>
      <c r="S235" s="86">
        <f>IF($Q$3="NO VALVOLA 3V","NO VALVOLA 3V",VLOOKUP($Q$3,'Descrizione DEI res'!$B$2:$L$152,8,FALSE))</f>
        <v>288.69</v>
      </c>
    </row>
    <row r="236" spans="1:19" ht="15" hidden="1" customHeight="1">
      <c r="A236" s="3" t="s">
        <v>44</v>
      </c>
      <c r="B236" s="3" t="s">
        <v>21</v>
      </c>
      <c r="C236" s="2" t="s">
        <v>261</v>
      </c>
      <c r="D236" s="2">
        <v>7223487</v>
      </c>
      <c r="E236" s="50" t="s">
        <v>63</v>
      </c>
      <c r="F236" s="10">
        <v>4840</v>
      </c>
      <c r="G236" s="10">
        <v>2496</v>
      </c>
      <c r="H236" s="10">
        <v>179</v>
      </c>
      <c r="I236" s="34">
        <f t="shared" si="68"/>
        <v>7515</v>
      </c>
      <c r="J236" s="34" t="s">
        <v>224</v>
      </c>
      <c r="K236" s="35">
        <v>31</v>
      </c>
      <c r="L236" s="35">
        <v>69</v>
      </c>
      <c r="M236" s="34" t="s">
        <v>105</v>
      </c>
      <c r="N236" s="86" t="s">
        <v>582</v>
      </c>
      <c r="O236" s="86" t="s">
        <v>582</v>
      </c>
      <c r="P236" s="86" t="s">
        <v>582</v>
      </c>
      <c r="Q236" s="86" t="s">
        <v>582</v>
      </c>
      <c r="R236" s="86" t="s">
        <v>582</v>
      </c>
      <c r="S236" s="86" t="s">
        <v>582</v>
      </c>
    </row>
    <row r="237" spans="1:19" ht="15" hidden="1" customHeight="1">
      <c r="A237" s="3" t="s">
        <v>44</v>
      </c>
      <c r="B237" s="3" t="s">
        <v>22</v>
      </c>
      <c r="C237" s="2" t="s">
        <v>261</v>
      </c>
      <c r="D237" s="2">
        <v>7223283</v>
      </c>
      <c r="E237" s="50" t="s">
        <v>63</v>
      </c>
      <c r="F237" s="10">
        <v>4840</v>
      </c>
      <c r="G237" s="10">
        <v>2168</v>
      </c>
      <c r="H237" s="10">
        <v>179</v>
      </c>
      <c r="I237" s="34">
        <f t="shared" si="68"/>
        <v>7187</v>
      </c>
      <c r="J237" s="34" t="s">
        <v>214</v>
      </c>
      <c r="K237" s="35">
        <v>32</v>
      </c>
      <c r="L237" s="35">
        <v>68</v>
      </c>
      <c r="M237" s="34" t="s">
        <v>84</v>
      </c>
      <c r="N237" s="86" t="s">
        <v>582</v>
      </c>
      <c r="O237" s="86" t="s">
        <v>582</v>
      </c>
      <c r="P237" s="86" t="s">
        <v>582</v>
      </c>
      <c r="Q237" s="86" t="s">
        <v>582</v>
      </c>
      <c r="R237" s="86" t="s">
        <v>582</v>
      </c>
      <c r="S237" s="86" t="s">
        <v>582</v>
      </c>
    </row>
    <row r="238" spans="1:19" ht="15" hidden="1" customHeight="1">
      <c r="A238" s="3" t="s">
        <v>44</v>
      </c>
      <c r="B238" s="3" t="s">
        <v>23</v>
      </c>
      <c r="C238" s="2" t="s">
        <v>261</v>
      </c>
      <c r="D238" s="2" t="s">
        <v>273</v>
      </c>
      <c r="E238" s="50" t="s">
        <v>63</v>
      </c>
      <c r="F238" s="10">
        <v>4840</v>
      </c>
      <c r="G238" s="10">
        <v>2155</v>
      </c>
      <c r="H238" s="10">
        <v>179</v>
      </c>
      <c r="I238" s="34">
        <f t="shared" si="68"/>
        <v>7174</v>
      </c>
      <c r="J238" s="34" t="s">
        <v>224</v>
      </c>
      <c r="K238" s="35">
        <v>31</v>
      </c>
      <c r="L238" s="35">
        <v>69</v>
      </c>
      <c r="M238" s="34" t="s">
        <v>105</v>
      </c>
      <c r="N238" s="86" t="s">
        <v>582</v>
      </c>
      <c r="O238" s="86" t="s">
        <v>582</v>
      </c>
      <c r="P238" s="86" t="s">
        <v>582</v>
      </c>
      <c r="Q238" s="86" t="s">
        <v>582</v>
      </c>
      <c r="R238" s="86" t="s">
        <v>582</v>
      </c>
      <c r="S238" s="86" t="s">
        <v>582</v>
      </c>
    </row>
    <row r="239" spans="1:19" ht="15" hidden="1" customHeight="1">
      <c r="A239" s="3" t="s">
        <v>44</v>
      </c>
      <c r="B239" s="3" t="s">
        <v>24</v>
      </c>
      <c r="C239" s="2" t="s">
        <v>261</v>
      </c>
      <c r="D239" s="2" t="s">
        <v>274</v>
      </c>
      <c r="E239" s="50" t="s">
        <v>63</v>
      </c>
      <c r="F239" s="10">
        <v>4840</v>
      </c>
      <c r="G239" s="10">
        <v>2052</v>
      </c>
      <c r="H239" s="10">
        <v>179</v>
      </c>
      <c r="I239" s="34">
        <f t="shared" si="68"/>
        <v>7071</v>
      </c>
      <c r="J239" s="34" t="s">
        <v>219</v>
      </c>
      <c r="K239" s="35">
        <v>31</v>
      </c>
      <c r="L239" s="35">
        <v>69</v>
      </c>
      <c r="M239" s="34" t="s">
        <v>96</v>
      </c>
      <c r="N239" s="86" t="s">
        <v>582</v>
      </c>
      <c r="O239" s="86" t="s">
        <v>582</v>
      </c>
      <c r="P239" s="86" t="s">
        <v>582</v>
      </c>
      <c r="Q239" s="86" t="s">
        <v>582</v>
      </c>
      <c r="R239" s="86" t="s">
        <v>582</v>
      </c>
      <c r="S239" s="86" t="s">
        <v>582</v>
      </c>
    </row>
    <row r="240" spans="1:19" ht="15" hidden="1" customHeight="1">
      <c r="A240" s="3" t="s">
        <v>44</v>
      </c>
      <c r="B240" s="3" t="s">
        <v>25</v>
      </c>
      <c r="C240" s="2" t="s">
        <v>261</v>
      </c>
      <c r="D240" s="2" t="s">
        <v>275</v>
      </c>
      <c r="E240" s="50" t="s">
        <v>63</v>
      </c>
      <c r="F240" s="10">
        <v>4840</v>
      </c>
      <c r="G240" s="10">
        <v>1888</v>
      </c>
      <c r="H240" s="10">
        <v>179</v>
      </c>
      <c r="I240" s="34">
        <f t="shared" si="68"/>
        <v>6907</v>
      </c>
      <c r="J240" s="34" t="s">
        <v>214</v>
      </c>
      <c r="K240" s="35">
        <v>32</v>
      </c>
      <c r="L240" s="35">
        <v>68</v>
      </c>
      <c r="M240" s="34" t="s">
        <v>84</v>
      </c>
      <c r="N240" s="86" t="s">
        <v>582</v>
      </c>
      <c r="O240" s="86" t="s">
        <v>582</v>
      </c>
      <c r="P240" s="86" t="s">
        <v>582</v>
      </c>
      <c r="Q240" s="86" t="s">
        <v>582</v>
      </c>
      <c r="R240" s="86" t="s">
        <v>582</v>
      </c>
      <c r="S240" s="86" t="s">
        <v>582</v>
      </c>
    </row>
    <row r="241" spans="1:20" ht="15" hidden="1" customHeight="1">
      <c r="A241" s="3" t="s">
        <v>44</v>
      </c>
      <c r="B241" s="3" t="s">
        <v>26</v>
      </c>
      <c r="C241" s="2" t="s">
        <v>261</v>
      </c>
      <c r="D241" s="2" t="s">
        <v>276</v>
      </c>
      <c r="E241" s="50" t="s">
        <v>63</v>
      </c>
      <c r="F241" s="10">
        <v>4840</v>
      </c>
      <c r="G241" s="10">
        <v>2035</v>
      </c>
      <c r="H241" s="10">
        <v>179</v>
      </c>
      <c r="I241" s="34">
        <f t="shared" si="68"/>
        <v>7054</v>
      </c>
      <c r="J241" s="40" t="s">
        <v>229</v>
      </c>
      <c r="K241" s="35">
        <v>31</v>
      </c>
      <c r="L241" s="35">
        <v>69</v>
      </c>
      <c r="M241" s="34">
        <v>9989.06</v>
      </c>
      <c r="N241" s="86">
        <f>VLOOKUP($N$3,'Descrizione DEI res'!$B$2:$L$152,6,FALSE)</f>
        <v>21</v>
      </c>
      <c r="O241" s="86">
        <f>VLOOKUP($N$3,'Descrizione DEI res'!$B$2:$L$152,7,FALSE)</f>
        <v>79</v>
      </c>
      <c r="P241" s="87">
        <f>VLOOKUP($N$3,'Descrizione DEI res'!$B$2:$L$152,8,FALSE)</f>
        <v>1943.89</v>
      </c>
      <c r="Q241" s="86">
        <f>IF($Q$3="NO VALVOLA 3V","NO VALVOLA 3V",VLOOKUP($Q$3,'Descrizione DEI res'!$B$2:$L$152,6,FALSE))</f>
        <v>4</v>
      </c>
      <c r="R241" s="86">
        <f>IF($Q$3="NO VALVOLA 3V","NO VALVOLA 3V",VLOOKUP($Q$3,'Descrizione DEI res'!$B$2:$L$152,7,FALSE))</f>
        <v>96</v>
      </c>
      <c r="S241" s="86">
        <f>IF($Q$3="NO VALVOLA 3V","NO VALVOLA 3V",VLOOKUP($Q$3,'Descrizione DEI res'!$B$2:$L$152,8,FALSE))</f>
        <v>288.69</v>
      </c>
    </row>
    <row r="242" spans="1:20" ht="15" hidden="1" customHeight="1">
      <c r="A242" s="3" t="s">
        <v>44</v>
      </c>
      <c r="B242" s="3" t="s">
        <v>27</v>
      </c>
      <c r="C242" s="2" t="s">
        <v>261</v>
      </c>
      <c r="D242" s="2" t="s">
        <v>277</v>
      </c>
      <c r="E242" s="50" t="s">
        <v>63</v>
      </c>
      <c r="F242" s="10">
        <v>4840</v>
      </c>
      <c r="G242" s="10">
        <v>1871</v>
      </c>
      <c r="H242" s="10">
        <v>179</v>
      </c>
      <c r="I242" s="34">
        <f t="shared" si="68"/>
        <v>6890</v>
      </c>
      <c r="J242" s="40" t="s">
        <v>229</v>
      </c>
      <c r="K242" s="35">
        <v>31</v>
      </c>
      <c r="L242" s="35">
        <v>69</v>
      </c>
      <c r="M242" s="34">
        <v>9989.06</v>
      </c>
      <c r="N242" s="86">
        <f>VLOOKUP($N$3,'Descrizione DEI res'!$B$2:$L$152,6,FALSE)</f>
        <v>21</v>
      </c>
      <c r="O242" s="86">
        <f>VLOOKUP($N$3,'Descrizione DEI res'!$B$2:$L$152,7,FALSE)</f>
        <v>79</v>
      </c>
      <c r="P242" s="87">
        <f>VLOOKUP($N$3,'Descrizione DEI res'!$B$2:$L$152,8,FALSE)</f>
        <v>1943.89</v>
      </c>
      <c r="Q242" s="86">
        <f>IF($Q$3="NO VALVOLA 3V","NO VALVOLA 3V",VLOOKUP($Q$3,'Descrizione DEI res'!$B$2:$L$152,6,FALSE))</f>
        <v>4</v>
      </c>
      <c r="R242" s="86">
        <f>IF($Q$3="NO VALVOLA 3V","NO VALVOLA 3V",VLOOKUP($Q$3,'Descrizione DEI res'!$B$2:$L$152,7,FALSE))</f>
        <v>96</v>
      </c>
      <c r="S242" s="86">
        <f>IF($Q$3="NO VALVOLA 3V","NO VALVOLA 3V",VLOOKUP($Q$3,'Descrizione DEI res'!$B$2:$L$152,8,FALSE))</f>
        <v>288.69</v>
      </c>
    </row>
    <row r="243" spans="1:20" ht="15" hidden="1" customHeight="1">
      <c r="A243" s="3" t="s">
        <v>44</v>
      </c>
      <c r="B243" s="4" t="s">
        <v>29</v>
      </c>
      <c r="C243" s="2" t="s">
        <v>261</v>
      </c>
      <c r="D243" s="2" t="s">
        <v>270</v>
      </c>
      <c r="E243" s="50" t="s">
        <v>63</v>
      </c>
      <c r="F243" s="10">
        <v>4840</v>
      </c>
      <c r="G243" s="10">
        <v>1918</v>
      </c>
      <c r="H243" s="10">
        <v>179</v>
      </c>
      <c r="I243" s="34">
        <f t="shared" si="68"/>
        <v>6937</v>
      </c>
      <c r="J243" s="34" t="s">
        <v>219</v>
      </c>
      <c r="K243" s="35">
        <v>31</v>
      </c>
      <c r="L243" s="35">
        <v>69</v>
      </c>
      <c r="M243" s="34" t="s">
        <v>96</v>
      </c>
      <c r="N243" s="86" t="s">
        <v>582</v>
      </c>
      <c r="O243" s="86" t="s">
        <v>582</v>
      </c>
      <c r="P243" s="86" t="s">
        <v>582</v>
      </c>
      <c r="Q243" s="86" t="s">
        <v>582</v>
      </c>
      <c r="R243" s="86" t="s">
        <v>582</v>
      </c>
      <c r="S243" s="86" t="s">
        <v>582</v>
      </c>
    </row>
    <row r="244" spans="1:20" ht="15" hidden="1" customHeight="1">
      <c r="A244" s="3" t="s">
        <v>44</v>
      </c>
      <c r="B244" s="4" t="s">
        <v>30</v>
      </c>
      <c r="C244" s="2" t="s">
        <v>261</v>
      </c>
      <c r="D244" s="2" t="s">
        <v>279</v>
      </c>
      <c r="E244" s="50" t="s">
        <v>63</v>
      </c>
      <c r="F244" s="10">
        <v>4840</v>
      </c>
      <c r="G244" s="10">
        <v>1765</v>
      </c>
      <c r="H244" s="10">
        <v>179</v>
      </c>
      <c r="I244" s="34">
        <f t="shared" si="68"/>
        <v>6784</v>
      </c>
      <c r="J244" s="34" t="s">
        <v>219</v>
      </c>
      <c r="K244" s="35">
        <v>31</v>
      </c>
      <c r="L244" s="35">
        <v>69</v>
      </c>
      <c r="M244" s="34" t="s">
        <v>96</v>
      </c>
      <c r="N244" s="86" t="s">
        <v>582</v>
      </c>
      <c r="O244" s="86" t="s">
        <v>582</v>
      </c>
      <c r="P244" s="86" t="s">
        <v>582</v>
      </c>
      <c r="Q244" s="86" t="s">
        <v>582</v>
      </c>
      <c r="R244" s="86" t="s">
        <v>582</v>
      </c>
      <c r="S244" s="86" t="s">
        <v>582</v>
      </c>
    </row>
    <row r="245" spans="1:20" ht="15" hidden="1" customHeight="1">
      <c r="A245" s="3" t="s">
        <v>44</v>
      </c>
      <c r="B245" s="4" t="s">
        <v>31</v>
      </c>
      <c r="C245" s="2" t="s">
        <v>261</v>
      </c>
      <c r="D245" s="2" t="s">
        <v>271</v>
      </c>
      <c r="E245" s="50" t="s">
        <v>63</v>
      </c>
      <c r="F245" s="10">
        <v>4840</v>
      </c>
      <c r="G245" s="10">
        <v>1814</v>
      </c>
      <c r="H245" s="10">
        <v>179</v>
      </c>
      <c r="I245" s="34">
        <f t="shared" si="68"/>
        <v>6833</v>
      </c>
      <c r="J245" s="34" t="s">
        <v>219</v>
      </c>
      <c r="K245" s="35">
        <v>31</v>
      </c>
      <c r="L245" s="35">
        <v>69</v>
      </c>
      <c r="M245" s="34" t="s">
        <v>96</v>
      </c>
      <c r="N245" s="86" t="s">
        <v>582</v>
      </c>
      <c r="O245" s="86" t="s">
        <v>582</v>
      </c>
      <c r="P245" s="86" t="s">
        <v>582</v>
      </c>
      <c r="Q245" s="86" t="s">
        <v>582</v>
      </c>
      <c r="R245" s="86" t="s">
        <v>582</v>
      </c>
      <c r="S245" s="86" t="s">
        <v>582</v>
      </c>
    </row>
    <row r="246" spans="1:20" ht="15" hidden="1" customHeight="1">
      <c r="A246" s="3" t="s">
        <v>44</v>
      </c>
      <c r="B246" s="4" t="s">
        <v>32</v>
      </c>
      <c r="C246" s="2" t="s">
        <v>261</v>
      </c>
      <c r="D246" s="2" t="s">
        <v>272</v>
      </c>
      <c r="E246" s="50" t="s">
        <v>63</v>
      </c>
      <c r="F246" s="10">
        <v>4840</v>
      </c>
      <c r="G246" s="10">
        <v>1644</v>
      </c>
      <c r="H246" s="10">
        <v>179</v>
      </c>
      <c r="I246" s="34">
        <f t="shared" si="68"/>
        <v>6663</v>
      </c>
      <c r="J246" s="34" t="s">
        <v>214</v>
      </c>
      <c r="K246" s="35">
        <v>32</v>
      </c>
      <c r="L246" s="35">
        <v>68</v>
      </c>
      <c r="M246" s="34" t="s">
        <v>84</v>
      </c>
      <c r="N246" s="86" t="s">
        <v>582</v>
      </c>
      <c r="O246" s="86" t="s">
        <v>582</v>
      </c>
      <c r="P246" s="86" t="s">
        <v>582</v>
      </c>
      <c r="Q246" s="86" t="s">
        <v>582</v>
      </c>
      <c r="R246" s="86" t="s">
        <v>582</v>
      </c>
      <c r="S246" s="86" t="s">
        <v>582</v>
      </c>
    </row>
    <row r="247" spans="1:20" ht="15" hidden="1" customHeight="1">
      <c r="A247" s="3" t="s">
        <v>44</v>
      </c>
      <c r="B247" s="4" t="s">
        <v>33</v>
      </c>
      <c r="C247" s="2" t="s">
        <v>261</v>
      </c>
      <c r="D247" s="2" t="s">
        <v>263</v>
      </c>
      <c r="E247" s="50" t="s">
        <v>63</v>
      </c>
      <c r="F247" s="10">
        <v>4840</v>
      </c>
      <c r="G247" s="10">
        <v>2264</v>
      </c>
      <c r="H247" s="10">
        <v>179</v>
      </c>
      <c r="I247" s="34">
        <f t="shared" si="68"/>
        <v>7283</v>
      </c>
      <c r="J247" s="34" t="s">
        <v>219</v>
      </c>
      <c r="K247" s="35">
        <v>31</v>
      </c>
      <c r="L247" s="35">
        <v>69</v>
      </c>
      <c r="M247" s="34" t="s">
        <v>96</v>
      </c>
      <c r="N247" s="86" t="s">
        <v>582</v>
      </c>
      <c r="O247" s="86" t="s">
        <v>582</v>
      </c>
      <c r="P247" s="86" t="s">
        <v>582</v>
      </c>
      <c r="Q247" s="86" t="s">
        <v>582</v>
      </c>
      <c r="R247" s="86" t="s">
        <v>582</v>
      </c>
      <c r="S247" s="86" t="s">
        <v>582</v>
      </c>
    </row>
    <row r="248" spans="1:20" ht="15" hidden="1" customHeight="1">
      <c r="A248" s="3" t="s">
        <v>44</v>
      </c>
      <c r="B248" s="4" t="s">
        <v>34</v>
      </c>
      <c r="C248" s="2" t="s">
        <v>261</v>
      </c>
      <c r="D248" s="2" t="s">
        <v>264</v>
      </c>
      <c r="E248" s="50" t="s">
        <v>63</v>
      </c>
      <c r="F248" s="10">
        <v>4840</v>
      </c>
      <c r="G248" s="10">
        <v>2093</v>
      </c>
      <c r="H248" s="10">
        <v>179</v>
      </c>
      <c r="I248" s="34">
        <f t="shared" si="68"/>
        <v>7112</v>
      </c>
      <c r="J248" s="34" t="s">
        <v>219</v>
      </c>
      <c r="K248" s="35">
        <v>31</v>
      </c>
      <c r="L248" s="35">
        <v>69</v>
      </c>
      <c r="M248" s="34" t="s">
        <v>96</v>
      </c>
      <c r="N248" s="86" t="s">
        <v>582</v>
      </c>
      <c r="O248" s="86" t="s">
        <v>582</v>
      </c>
      <c r="P248" s="86" t="s">
        <v>582</v>
      </c>
      <c r="Q248" s="86" t="s">
        <v>582</v>
      </c>
      <c r="R248" s="86" t="s">
        <v>582</v>
      </c>
      <c r="S248" s="86" t="s">
        <v>582</v>
      </c>
    </row>
    <row r="249" spans="1:20" ht="15" hidden="1" customHeight="1">
      <c r="A249" s="3" t="s">
        <v>44</v>
      </c>
      <c r="B249" s="4" t="s">
        <v>35</v>
      </c>
      <c r="C249" s="2" t="s">
        <v>261</v>
      </c>
      <c r="D249" s="2" t="s">
        <v>265</v>
      </c>
      <c r="E249" s="50" t="s">
        <v>63</v>
      </c>
      <c r="F249" s="10">
        <v>4840</v>
      </c>
      <c r="G249" s="10">
        <v>2071</v>
      </c>
      <c r="H249" s="10">
        <v>179</v>
      </c>
      <c r="I249" s="34">
        <f t="shared" si="68"/>
        <v>7090</v>
      </c>
      <c r="J249" s="40" t="s">
        <v>229</v>
      </c>
      <c r="K249" s="35">
        <v>31</v>
      </c>
      <c r="L249" s="35">
        <v>69</v>
      </c>
      <c r="M249" s="34">
        <v>9989.06</v>
      </c>
      <c r="N249" s="86">
        <f>VLOOKUP($N$3,'Descrizione DEI res'!$B$2:$L$152,6,FALSE)</f>
        <v>21</v>
      </c>
      <c r="O249" s="86">
        <f>VLOOKUP($N$3,'Descrizione DEI res'!$B$2:$L$152,7,FALSE)</f>
        <v>79</v>
      </c>
      <c r="P249" s="87">
        <f>VLOOKUP($N$3,'Descrizione DEI res'!$B$2:$L$152,8,FALSE)</f>
        <v>1943.89</v>
      </c>
      <c r="Q249" s="86">
        <f>IF($Q$3="NO VALVOLA 3V","NO VALVOLA 3V",VLOOKUP($Q$3,'Descrizione DEI res'!$B$2:$L$152,6,FALSE))</f>
        <v>4</v>
      </c>
      <c r="R249" s="86">
        <f>IF($Q$3="NO VALVOLA 3V","NO VALVOLA 3V",VLOOKUP($Q$3,'Descrizione DEI res'!$B$2:$L$152,7,FALSE))</f>
        <v>96</v>
      </c>
      <c r="S249" s="86">
        <f>IF($Q$3="NO VALVOLA 3V","NO VALVOLA 3V",VLOOKUP($Q$3,'Descrizione DEI res'!$B$2:$L$152,8,FALSE))</f>
        <v>288.69</v>
      </c>
    </row>
    <row r="250" spans="1:20" ht="15" hidden="1" customHeight="1">
      <c r="A250" s="3" t="s">
        <v>44</v>
      </c>
      <c r="B250" s="4" t="s">
        <v>36</v>
      </c>
      <c r="C250" s="2" t="s">
        <v>261</v>
      </c>
      <c r="D250" s="2" t="s">
        <v>266</v>
      </c>
      <c r="E250" s="50" t="s">
        <v>63</v>
      </c>
      <c r="F250" s="10">
        <v>4840</v>
      </c>
      <c r="G250" s="10">
        <v>1929</v>
      </c>
      <c r="H250" s="10">
        <v>179</v>
      </c>
      <c r="I250" s="34">
        <f t="shared" si="68"/>
        <v>6948</v>
      </c>
      <c r="J250" s="34" t="s">
        <v>219</v>
      </c>
      <c r="K250" s="35">
        <v>31</v>
      </c>
      <c r="L250" s="35">
        <v>69</v>
      </c>
      <c r="M250" s="34" t="s">
        <v>96</v>
      </c>
      <c r="N250" s="86" t="s">
        <v>582</v>
      </c>
      <c r="O250" s="86" t="s">
        <v>582</v>
      </c>
      <c r="P250" s="86" t="s">
        <v>582</v>
      </c>
      <c r="Q250" s="86" t="s">
        <v>582</v>
      </c>
      <c r="R250" s="86" t="s">
        <v>582</v>
      </c>
      <c r="S250" s="86" t="s">
        <v>582</v>
      </c>
    </row>
    <row r="251" spans="1:20" ht="15" hidden="1" customHeight="1">
      <c r="A251" s="3" t="s">
        <v>44</v>
      </c>
      <c r="B251" s="4" t="s">
        <v>37</v>
      </c>
      <c r="C251" s="2" t="s">
        <v>261</v>
      </c>
      <c r="D251" s="2" t="s">
        <v>267</v>
      </c>
      <c r="E251" s="50" t="s">
        <v>63</v>
      </c>
      <c r="F251" s="10">
        <v>4840</v>
      </c>
      <c r="G251" s="10">
        <v>1786</v>
      </c>
      <c r="H251" s="10">
        <v>179</v>
      </c>
      <c r="I251" s="34">
        <f t="shared" si="68"/>
        <v>6805</v>
      </c>
      <c r="J251" s="34" t="s">
        <v>214</v>
      </c>
      <c r="K251" s="35">
        <v>32</v>
      </c>
      <c r="L251" s="35">
        <v>68</v>
      </c>
      <c r="M251" s="34" t="s">
        <v>84</v>
      </c>
      <c r="N251" s="86" t="s">
        <v>582</v>
      </c>
      <c r="O251" s="86" t="s">
        <v>582</v>
      </c>
      <c r="P251" s="86" t="s">
        <v>582</v>
      </c>
      <c r="Q251" s="86" t="s">
        <v>582</v>
      </c>
      <c r="R251" s="86" t="s">
        <v>582</v>
      </c>
      <c r="S251" s="86" t="s">
        <v>582</v>
      </c>
    </row>
    <row r="252" spans="1:20" ht="15" hidden="1" customHeight="1">
      <c r="A252" s="3" t="s">
        <v>45</v>
      </c>
      <c r="B252" s="3" t="s">
        <v>16</v>
      </c>
      <c r="C252" s="2" t="s">
        <v>260</v>
      </c>
      <c r="D252" s="2">
        <v>7219693</v>
      </c>
      <c r="E252" s="50" t="s">
        <v>63</v>
      </c>
      <c r="F252" s="10">
        <v>5296</v>
      </c>
      <c r="G252" s="10">
        <v>2800</v>
      </c>
      <c r="H252" s="10">
        <v>179</v>
      </c>
      <c r="I252" s="34">
        <f t="shared" si="68"/>
        <v>8275</v>
      </c>
      <c r="J252" s="34" t="s">
        <v>224</v>
      </c>
      <c r="K252" s="35">
        <v>31</v>
      </c>
      <c r="L252" s="35">
        <v>69</v>
      </c>
      <c r="M252" s="34" t="s">
        <v>105</v>
      </c>
      <c r="N252" s="86" t="s">
        <v>582</v>
      </c>
      <c r="O252" s="86" t="s">
        <v>582</v>
      </c>
      <c r="P252" s="86" t="s">
        <v>582</v>
      </c>
      <c r="Q252" s="86" t="s">
        <v>582</v>
      </c>
      <c r="R252" s="86" t="s">
        <v>582</v>
      </c>
      <c r="S252" s="86" t="s">
        <v>582</v>
      </c>
      <c r="T252" s="39" t="s">
        <v>83</v>
      </c>
    </row>
    <row r="253" spans="1:20" ht="15" hidden="1" customHeight="1">
      <c r="A253" s="29" t="s">
        <v>45</v>
      </c>
      <c r="B253" s="29" t="s">
        <v>16</v>
      </c>
      <c r="C253" s="2" t="s">
        <v>260</v>
      </c>
      <c r="D253" s="2">
        <v>7219693</v>
      </c>
      <c r="E253" s="50" t="s">
        <v>63</v>
      </c>
      <c r="F253" s="10">
        <v>5296</v>
      </c>
      <c r="G253" s="10">
        <v>2800</v>
      </c>
      <c r="H253" s="10">
        <v>179</v>
      </c>
      <c r="I253" s="34">
        <f t="shared" ref="I253" si="69">F253+G253+H253</f>
        <v>8275</v>
      </c>
      <c r="J253" s="34" t="s">
        <v>226</v>
      </c>
      <c r="K253" s="35">
        <v>26</v>
      </c>
      <c r="L253" s="35">
        <v>74</v>
      </c>
      <c r="M253" s="34" t="s">
        <v>107</v>
      </c>
      <c r="N253" s="86" t="s">
        <v>582</v>
      </c>
      <c r="O253" s="86" t="s">
        <v>582</v>
      </c>
      <c r="P253" s="86" t="s">
        <v>582</v>
      </c>
      <c r="Q253" s="86" t="s">
        <v>582</v>
      </c>
      <c r="R253" s="86" t="s">
        <v>582</v>
      </c>
      <c r="S253" s="86" t="s">
        <v>582</v>
      </c>
      <c r="T253" s="39" t="s">
        <v>89</v>
      </c>
    </row>
    <row r="254" spans="1:20" ht="15" hidden="1" customHeight="1">
      <c r="A254" s="3" t="s">
        <v>45</v>
      </c>
      <c r="B254" s="3" t="s">
        <v>18</v>
      </c>
      <c r="C254" s="2" t="s">
        <v>260</v>
      </c>
      <c r="D254" s="2">
        <v>7219691</v>
      </c>
      <c r="E254" s="50" t="s">
        <v>63</v>
      </c>
      <c r="F254" s="10">
        <v>5296</v>
      </c>
      <c r="G254" s="10">
        <v>2657</v>
      </c>
      <c r="H254" s="10">
        <v>179</v>
      </c>
      <c r="I254" s="34">
        <f t="shared" si="68"/>
        <v>8132</v>
      </c>
      <c r="J254" s="40" t="s">
        <v>234</v>
      </c>
      <c r="K254" s="35">
        <v>30</v>
      </c>
      <c r="L254" s="35">
        <v>70</v>
      </c>
      <c r="M254" s="34">
        <v>10349.42</v>
      </c>
      <c r="N254" s="86">
        <f>VLOOKUP($N$3,'Descrizione DEI res'!$B$2:$L$152,6,FALSE)</f>
        <v>21</v>
      </c>
      <c r="O254" s="86">
        <f>VLOOKUP($N$3,'Descrizione DEI res'!$B$2:$L$152,7,FALSE)</f>
        <v>79</v>
      </c>
      <c r="P254" s="87">
        <f>VLOOKUP($N$3,'Descrizione DEI res'!$B$2:$L$152,8,FALSE)</f>
        <v>1943.89</v>
      </c>
      <c r="Q254" s="86">
        <f>IF($Q$3="NO VALVOLA 3V","NO VALVOLA 3V",VLOOKUP($Q$3,'Descrizione DEI res'!$B$2:$L$152,6,FALSE))</f>
        <v>4</v>
      </c>
      <c r="R254" s="86">
        <f>IF($Q$3="NO VALVOLA 3V","NO VALVOLA 3V",VLOOKUP($Q$3,'Descrizione DEI res'!$B$2:$L$152,7,FALSE))</f>
        <v>96</v>
      </c>
      <c r="S254" s="86">
        <f>IF($Q$3="NO VALVOLA 3V","NO VALVOLA 3V",VLOOKUP($Q$3,'Descrizione DEI res'!$B$2:$L$152,8,FALSE))</f>
        <v>288.69</v>
      </c>
      <c r="T254" s="39" t="s">
        <v>83</v>
      </c>
    </row>
    <row r="255" spans="1:20" ht="15" hidden="1" customHeight="1">
      <c r="A255" s="29" t="s">
        <v>45</v>
      </c>
      <c r="B255" s="29" t="s">
        <v>18</v>
      </c>
      <c r="C255" s="2" t="s">
        <v>260</v>
      </c>
      <c r="D255" s="2">
        <v>7219691</v>
      </c>
      <c r="E255" s="50" t="s">
        <v>63</v>
      </c>
      <c r="F255" s="10">
        <v>5296</v>
      </c>
      <c r="G255" s="10">
        <v>2657</v>
      </c>
      <c r="H255" s="10">
        <v>179</v>
      </c>
      <c r="I255" s="34">
        <f t="shared" ref="I255" si="70">F255+G255+H255</f>
        <v>8132</v>
      </c>
      <c r="J255" s="40" t="s">
        <v>236</v>
      </c>
      <c r="K255" s="35">
        <v>26</v>
      </c>
      <c r="L255" s="35">
        <v>74</v>
      </c>
      <c r="M255" s="34">
        <v>12025.09</v>
      </c>
      <c r="N255" s="86">
        <f>VLOOKUP($N$3,'Descrizione DEI res'!$B$2:$L$152,6,FALSE)</f>
        <v>21</v>
      </c>
      <c r="O255" s="86">
        <f>VLOOKUP($N$3,'Descrizione DEI res'!$B$2:$L$152,7,FALSE)</f>
        <v>79</v>
      </c>
      <c r="P255" s="87">
        <f>VLOOKUP($N$3,'Descrizione DEI res'!$B$2:$L$152,8,FALSE)</f>
        <v>1943.89</v>
      </c>
      <c r="Q255" s="86">
        <f>IF($Q$3="NO VALVOLA 3V","NO VALVOLA 3V",VLOOKUP($Q$3,'Descrizione DEI res'!$B$2:$L$152,6,FALSE))</f>
        <v>4</v>
      </c>
      <c r="R255" s="86">
        <f>IF($Q$3="NO VALVOLA 3V","NO VALVOLA 3V",VLOOKUP($Q$3,'Descrizione DEI res'!$B$2:$L$152,7,FALSE))</f>
        <v>96</v>
      </c>
      <c r="S255" s="86">
        <f>IF($Q$3="NO VALVOLA 3V","NO VALVOLA 3V",VLOOKUP($Q$3,'Descrizione DEI res'!$B$2:$L$152,8,FALSE))</f>
        <v>288.69</v>
      </c>
      <c r="T255" s="39" t="s">
        <v>89</v>
      </c>
    </row>
    <row r="256" spans="1:20" ht="15" hidden="1" customHeight="1">
      <c r="A256" s="3" t="s">
        <v>45</v>
      </c>
      <c r="B256" s="3" t="s">
        <v>19</v>
      </c>
      <c r="C256" s="2" t="s">
        <v>260</v>
      </c>
      <c r="D256" s="2">
        <v>7219690</v>
      </c>
      <c r="E256" s="50" t="s">
        <v>63</v>
      </c>
      <c r="F256" s="10">
        <v>5296</v>
      </c>
      <c r="G256" s="10">
        <v>2508</v>
      </c>
      <c r="H256" s="10">
        <v>179</v>
      </c>
      <c r="I256" s="34">
        <f t="shared" si="68"/>
        <v>7983</v>
      </c>
      <c r="J256" s="40" t="s">
        <v>229</v>
      </c>
      <c r="K256" s="35">
        <v>31</v>
      </c>
      <c r="L256" s="35">
        <v>69</v>
      </c>
      <c r="M256" s="34">
        <v>9989.06</v>
      </c>
      <c r="N256" s="86">
        <f>VLOOKUP($N$3,'Descrizione DEI res'!$B$2:$L$152,6,FALSE)</f>
        <v>21</v>
      </c>
      <c r="O256" s="86">
        <f>VLOOKUP($N$3,'Descrizione DEI res'!$B$2:$L$152,7,FALSE)</f>
        <v>79</v>
      </c>
      <c r="P256" s="87">
        <f>VLOOKUP($N$3,'Descrizione DEI res'!$B$2:$L$152,8,FALSE)</f>
        <v>1943.89</v>
      </c>
      <c r="Q256" s="86">
        <f>IF($Q$3="NO VALVOLA 3V","NO VALVOLA 3V",VLOOKUP($Q$3,'Descrizione DEI res'!$B$2:$L$152,6,FALSE))</f>
        <v>4</v>
      </c>
      <c r="R256" s="86">
        <f>IF($Q$3="NO VALVOLA 3V","NO VALVOLA 3V",VLOOKUP($Q$3,'Descrizione DEI res'!$B$2:$L$152,7,FALSE))</f>
        <v>96</v>
      </c>
      <c r="S256" s="86">
        <f>IF($Q$3="NO VALVOLA 3V","NO VALVOLA 3V",VLOOKUP($Q$3,'Descrizione DEI res'!$B$2:$L$152,8,FALSE))</f>
        <v>288.69</v>
      </c>
      <c r="T256" s="39" t="s">
        <v>83</v>
      </c>
    </row>
    <row r="257" spans="1:20" ht="15" hidden="1" customHeight="1">
      <c r="A257" s="29" t="s">
        <v>45</v>
      </c>
      <c r="B257" s="29" t="s">
        <v>19</v>
      </c>
      <c r="C257" s="2" t="s">
        <v>260</v>
      </c>
      <c r="D257" s="2">
        <v>7219690</v>
      </c>
      <c r="E257" s="50" t="s">
        <v>63</v>
      </c>
      <c r="F257" s="10">
        <v>5296</v>
      </c>
      <c r="G257" s="10">
        <v>2508</v>
      </c>
      <c r="H257" s="10">
        <v>179</v>
      </c>
      <c r="I257" s="34">
        <f t="shared" ref="I257" si="71">F257+G257+H257</f>
        <v>7983</v>
      </c>
      <c r="J257" s="40" t="s">
        <v>231</v>
      </c>
      <c r="K257" s="35">
        <v>27</v>
      </c>
      <c r="L257" s="35">
        <v>73</v>
      </c>
      <c r="M257" s="34">
        <v>11664.73</v>
      </c>
      <c r="N257" s="86">
        <f>VLOOKUP($N$3,'Descrizione DEI res'!$B$2:$L$152,6,FALSE)</f>
        <v>21</v>
      </c>
      <c r="O257" s="86">
        <f>VLOOKUP($N$3,'Descrizione DEI res'!$B$2:$L$152,7,FALSE)</f>
        <v>79</v>
      </c>
      <c r="P257" s="87">
        <f>VLOOKUP($N$3,'Descrizione DEI res'!$B$2:$L$152,8,FALSE)</f>
        <v>1943.89</v>
      </c>
      <c r="Q257" s="86">
        <f>IF($Q$3="NO VALVOLA 3V","NO VALVOLA 3V",VLOOKUP($Q$3,'Descrizione DEI res'!$B$2:$L$152,6,FALSE))</f>
        <v>4</v>
      </c>
      <c r="R257" s="86">
        <f>IF($Q$3="NO VALVOLA 3V","NO VALVOLA 3V",VLOOKUP($Q$3,'Descrizione DEI res'!$B$2:$L$152,7,FALSE))</f>
        <v>96</v>
      </c>
      <c r="S257" s="86">
        <f>IF($Q$3="NO VALVOLA 3V","NO VALVOLA 3V",VLOOKUP($Q$3,'Descrizione DEI res'!$B$2:$L$152,8,FALSE))</f>
        <v>288.69</v>
      </c>
      <c r="T257" s="39" t="s">
        <v>89</v>
      </c>
    </row>
    <row r="258" spans="1:20" ht="15" hidden="1" customHeight="1">
      <c r="A258" s="3" t="s">
        <v>45</v>
      </c>
      <c r="B258" s="3" t="s">
        <v>21</v>
      </c>
      <c r="C258" s="2" t="s">
        <v>260</v>
      </c>
      <c r="D258" s="2">
        <v>7223487</v>
      </c>
      <c r="E258" s="50" t="s">
        <v>63</v>
      </c>
      <c r="F258" s="10">
        <v>5296</v>
      </c>
      <c r="G258" s="10">
        <v>2496</v>
      </c>
      <c r="H258" s="10">
        <v>179</v>
      </c>
      <c r="I258" s="34">
        <f t="shared" si="68"/>
        <v>7971</v>
      </c>
      <c r="J258" s="34" t="s">
        <v>224</v>
      </c>
      <c r="K258" s="35">
        <v>31</v>
      </c>
      <c r="L258" s="35">
        <v>69</v>
      </c>
      <c r="M258" s="34" t="s">
        <v>105</v>
      </c>
      <c r="N258" s="86" t="s">
        <v>582</v>
      </c>
      <c r="O258" s="86" t="s">
        <v>582</v>
      </c>
      <c r="P258" s="86" t="s">
        <v>582</v>
      </c>
      <c r="Q258" s="86" t="s">
        <v>582</v>
      </c>
      <c r="R258" s="86" t="s">
        <v>582</v>
      </c>
      <c r="S258" s="86" t="s">
        <v>582</v>
      </c>
      <c r="T258" s="39" t="s">
        <v>83</v>
      </c>
    </row>
    <row r="259" spans="1:20" ht="15" hidden="1" customHeight="1">
      <c r="A259" s="29" t="s">
        <v>45</v>
      </c>
      <c r="B259" s="29" t="s">
        <v>21</v>
      </c>
      <c r="C259" s="2" t="s">
        <v>260</v>
      </c>
      <c r="D259" s="2">
        <v>7223487</v>
      </c>
      <c r="E259" s="50" t="s">
        <v>63</v>
      </c>
      <c r="F259" s="10">
        <v>5296</v>
      </c>
      <c r="G259" s="10">
        <v>2496</v>
      </c>
      <c r="H259" s="10">
        <v>179</v>
      </c>
      <c r="I259" s="34">
        <f t="shared" ref="I259" si="72">F259+G259+H259</f>
        <v>7971</v>
      </c>
      <c r="J259" s="34" t="s">
        <v>226</v>
      </c>
      <c r="K259" s="35">
        <v>26</v>
      </c>
      <c r="L259" s="35">
        <v>74</v>
      </c>
      <c r="M259" s="34" t="s">
        <v>107</v>
      </c>
      <c r="N259" s="86" t="s">
        <v>582</v>
      </c>
      <c r="O259" s="86" t="s">
        <v>582</v>
      </c>
      <c r="P259" s="86" t="s">
        <v>582</v>
      </c>
      <c r="Q259" s="86" t="s">
        <v>582</v>
      </c>
      <c r="R259" s="86" t="s">
        <v>582</v>
      </c>
      <c r="S259" s="86" t="s">
        <v>582</v>
      </c>
      <c r="T259" s="39" t="s">
        <v>89</v>
      </c>
    </row>
    <row r="260" spans="1:20" ht="15" hidden="1" customHeight="1">
      <c r="A260" s="3" t="s">
        <v>45</v>
      </c>
      <c r="B260" s="3" t="s">
        <v>22</v>
      </c>
      <c r="C260" s="2" t="s">
        <v>260</v>
      </c>
      <c r="D260" s="2">
        <v>7223283</v>
      </c>
      <c r="E260" s="50" t="s">
        <v>63</v>
      </c>
      <c r="F260" s="10">
        <v>5296</v>
      </c>
      <c r="G260" s="10">
        <v>2168</v>
      </c>
      <c r="H260" s="10">
        <v>179</v>
      </c>
      <c r="I260" s="34">
        <f t="shared" si="68"/>
        <v>7643</v>
      </c>
      <c r="J260" s="34" t="s">
        <v>214</v>
      </c>
      <c r="K260" s="35">
        <v>32</v>
      </c>
      <c r="L260" s="35">
        <v>68</v>
      </c>
      <c r="M260" s="34" t="s">
        <v>84</v>
      </c>
      <c r="N260" s="86" t="s">
        <v>582</v>
      </c>
      <c r="O260" s="86" t="s">
        <v>582</v>
      </c>
      <c r="P260" s="86" t="s">
        <v>582</v>
      </c>
      <c r="Q260" s="86" t="s">
        <v>582</v>
      </c>
      <c r="R260" s="86" t="s">
        <v>582</v>
      </c>
      <c r="S260" s="86" t="s">
        <v>582</v>
      </c>
      <c r="T260" s="39" t="s">
        <v>83</v>
      </c>
    </row>
    <row r="261" spans="1:20" ht="15" hidden="1" customHeight="1">
      <c r="A261" s="29" t="s">
        <v>45</v>
      </c>
      <c r="B261" s="29" t="s">
        <v>22</v>
      </c>
      <c r="C261" s="2" t="s">
        <v>260</v>
      </c>
      <c r="D261" s="2">
        <v>7223283</v>
      </c>
      <c r="E261" s="50" t="s">
        <v>63</v>
      </c>
      <c r="F261" s="10">
        <v>5296</v>
      </c>
      <c r="G261" s="10">
        <v>2168</v>
      </c>
      <c r="H261" s="10">
        <v>179</v>
      </c>
      <c r="I261" s="34">
        <f t="shared" ref="I261" si="73">F261+G261+H261</f>
        <v>7643</v>
      </c>
      <c r="J261" s="34" t="s">
        <v>217</v>
      </c>
      <c r="K261" s="35">
        <v>27</v>
      </c>
      <c r="L261" s="35">
        <v>73</v>
      </c>
      <c r="M261" s="34" t="s">
        <v>90</v>
      </c>
      <c r="N261" s="86" t="s">
        <v>582</v>
      </c>
      <c r="O261" s="86" t="s">
        <v>582</v>
      </c>
      <c r="P261" s="86" t="s">
        <v>582</v>
      </c>
      <c r="Q261" s="86" t="s">
        <v>582</v>
      </c>
      <c r="R261" s="86" t="s">
        <v>582</v>
      </c>
      <c r="S261" s="86" t="s">
        <v>582</v>
      </c>
      <c r="T261" s="39" t="s">
        <v>89</v>
      </c>
    </row>
    <row r="262" spans="1:20" ht="15" hidden="1" customHeight="1">
      <c r="A262" s="3" t="s">
        <v>45</v>
      </c>
      <c r="B262" s="3" t="s">
        <v>23</v>
      </c>
      <c r="C262" s="2" t="s">
        <v>260</v>
      </c>
      <c r="D262" s="2" t="s">
        <v>273</v>
      </c>
      <c r="E262" s="50" t="s">
        <v>63</v>
      </c>
      <c r="F262" s="10">
        <v>5296</v>
      </c>
      <c r="G262" s="10">
        <v>2155</v>
      </c>
      <c r="H262" s="10">
        <v>179</v>
      </c>
      <c r="I262" s="34">
        <f t="shared" si="68"/>
        <v>7630</v>
      </c>
      <c r="J262" s="34" t="s">
        <v>224</v>
      </c>
      <c r="K262" s="35">
        <v>31</v>
      </c>
      <c r="L262" s="35">
        <v>69</v>
      </c>
      <c r="M262" s="34" t="s">
        <v>105</v>
      </c>
      <c r="N262" s="86" t="s">
        <v>582</v>
      </c>
      <c r="O262" s="86" t="s">
        <v>582</v>
      </c>
      <c r="P262" s="86" t="s">
        <v>582</v>
      </c>
      <c r="Q262" s="86" t="s">
        <v>582</v>
      </c>
      <c r="R262" s="86" t="s">
        <v>582</v>
      </c>
      <c r="S262" s="86" t="s">
        <v>582</v>
      </c>
      <c r="T262" s="39" t="s">
        <v>83</v>
      </c>
    </row>
    <row r="263" spans="1:20" ht="15" hidden="1" customHeight="1">
      <c r="A263" s="29" t="s">
        <v>45</v>
      </c>
      <c r="B263" s="29" t="s">
        <v>23</v>
      </c>
      <c r="C263" s="2" t="s">
        <v>260</v>
      </c>
      <c r="D263" s="2" t="s">
        <v>273</v>
      </c>
      <c r="E263" s="50" t="s">
        <v>63</v>
      </c>
      <c r="F263" s="10">
        <v>5296</v>
      </c>
      <c r="G263" s="10">
        <v>2155</v>
      </c>
      <c r="H263" s="10">
        <v>179</v>
      </c>
      <c r="I263" s="34">
        <f t="shared" ref="I263" si="74">F263+G263+H263</f>
        <v>7630</v>
      </c>
      <c r="J263" s="34" t="s">
        <v>226</v>
      </c>
      <c r="K263" s="35">
        <v>26</v>
      </c>
      <c r="L263" s="35">
        <v>74</v>
      </c>
      <c r="M263" s="34" t="s">
        <v>107</v>
      </c>
      <c r="N263" s="86" t="s">
        <v>582</v>
      </c>
      <c r="O263" s="86" t="s">
        <v>582</v>
      </c>
      <c r="P263" s="86" t="s">
        <v>582</v>
      </c>
      <c r="Q263" s="86" t="s">
        <v>582</v>
      </c>
      <c r="R263" s="86" t="s">
        <v>582</v>
      </c>
      <c r="S263" s="86" t="s">
        <v>582</v>
      </c>
      <c r="T263" s="39" t="s">
        <v>89</v>
      </c>
    </row>
    <row r="264" spans="1:20" ht="15" hidden="1" customHeight="1">
      <c r="A264" s="3" t="s">
        <v>45</v>
      </c>
      <c r="B264" s="3" t="s">
        <v>24</v>
      </c>
      <c r="C264" s="2" t="s">
        <v>260</v>
      </c>
      <c r="D264" s="2" t="s">
        <v>274</v>
      </c>
      <c r="E264" s="50" t="s">
        <v>63</v>
      </c>
      <c r="F264" s="10">
        <v>5296</v>
      </c>
      <c r="G264" s="10">
        <v>2052</v>
      </c>
      <c r="H264" s="10">
        <v>179</v>
      </c>
      <c r="I264" s="34">
        <f t="shared" si="68"/>
        <v>7527</v>
      </c>
      <c r="J264" s="34" t="s">
        <v>219</v>
      </c>
      <c r="K264" s="35">
        <v>31</v>
      </c>
      <c r="L264" s="35">
        <v>69</v>
      </c>
      <c r="M264" s="34" t="s">
        <v>96</v>
      </c>
      <c r="N264" s="86" t="s">
        <v>582</v>
      </c>
      <c r="O264" s="86" t="s">
        <v>582</v>
      </c>
      <c r="P264" s="86" t="s">
        <v>582</v>
      </c>
      <c r="Q264" s="86" t="s">
        <v>582</v>
      </c>
      <c r="R264" s="86" t="s">
        <v>582</v>
      </c>
      <c r="S264" s="86" t="s">
        <v>582</v>
      </c>
      <c r="T264" s="39" t="s">
        <v>83</v>
      </c>
    </row>
    <row r="265" spans="1:20" ht="15" hidden="1" customHeight="1">
      <c r="A265" s="29" t="s">
        <v>45</v>
      </c>
      <c r="B265" s="29" t="s">
        <v>24</v>
      </c>
      <c r="C265" s="2" t="s">
        <v>260</v>
      </c>
      <c r="D265" s="2" t="s">
        <v>274</v>
      </c>
      <c r="E265" s="50" t="s">
        <v>63</v>
      </c>
      <c r="F265" s="10">
        <v>5296</v>
      </c>
      <c r="G265" s="10">
        <v>2052</v>
      </c>
      <c r="H265" s="10">
        <v>179</v>
      </c>
      <c r="I265" s="34">
        <f t="shared" ref="I265" si="75">F265+G265+H265</f>
        <v>7527</v>
      </c>
      <c r="J265" s="34" t="s">
        <v>221</v>
      </c>
      <c r="K265" s="35">
        <v>27</v>
      </c>
      <c r="L265" s="35">
        <v>73</v>
      </c>
      <c r="M265" s="34" t="s">
        <v>98</v>
      </c>
      <c r="N265" s="86" t="s">
        <v>582</v>
      </c>
      <c r="O265" s="86" t="s">
        <v>582</v>
      </c>
      <c r="P265" s="86" t="s">
        <v>582</v>
      </c>
      <c r="Q265" s="86" t="s">
        <v>582</v>
      </c>
      <c r="R265" s="86" t="s">
        <v>582</v>
      </c>
      <c r="S265" s="86" t="s">
        <v>582</v>
      </c>
      <c r="T265" s="39" t="s">
        <v>89</v>
      </c>
    </row>
    <row r="266" spans="1:20" ht="15" hidden="1" customHeight="1">
      <c r="A266" s="3" t="s">
        <v>45</v>
      </c>
      <c r="B266" s="3" t="s">
        <v>25</v>
      </c>
      <c r="C266" s="2" t="s">
        <v>260</v>
      </c>
      <c r="D266" s="2" t="s">
        <v>275</v>
      </c>
      <c r="E266" s="50" t="s">
        <v>63</v>
      </c>
      <c r="F266" s="10">
        <v>5296</v>
      </c>
      <c r="G266" s="10">
        <v>1888</v>
      </c>
      <c r="H266" s="10">
        <v>179</v>
      </c>
      <c r="I266" s="34">
        <f t="shared" si="68"/>
        <v>7363</v>
      </c>
      <c r="J266" s="34" t="s">
        <v>214</v>
      </c>
      <c r="K266" s="35">
        <v>32</v>
      </c>
      <c r="L266" s="35">
        <v>68</v>
      </c>
      <c r="M266" s="34" t="s">
        <v>84</v>
      </c>
      <c r="N266" s="86" t="s">
        <v>582</v>
      </c>
      <c r="O266" s="86" t="s">
        <v>582</v>
      </c>
      <c r="P266" s="86" t="s">
        <v>582</v>
      </c>
      <c r="Q266" s="86" t="s">
        <v>582</v>
      </c>
      <c r="R266" s="86" t="s">
        <v>582</v>
      </c>
      <c r="S266" s="86" t="s">
        <v>582</v>
      </c>
      <c r="T266" s="39" t="s">
        <v>83</v>
      </c>
    </row>
    <row r="267" spans="1:20" ht="15" hidden="1" customHeight="1">
      <c r="A267" s="29" t="s">
        <v>45</v>
      </c>
      <c r="B267" s="29" t="s">
        <v>25</v>
      </c>
      <c r="C267" s="2" t="s">
        <v>260</v>
      </c>
      <c r="D267" s="2" t="s">
        <v>275</v>
      </c>
      <c r="E267" s="50" t="s">
        <v>63</v>
      </c>
      <c r="F267" s="10">
        <v>5296</v>
      </c>
      <c r="G267" s="10">
        <v>1888</v>
      </c>
      <c r="H267" s="10">
        <v>179</v>
      </c>
      <c r="I267" s="34">
        <f t="shared" ref="I267" si="76">F267+G267+H267</f>
        <v>7363</v>
      </c>
      <c r="J267" s="34" t="s">
        <v>217</v>
      </c>
      <c r="K267" s="35">
        <v>27</v>
      </c>
      <c r="L267" s="35">
        <v>73</v>
      </c>
      <c r="M267" s="34" t="s">
        <v>90</v>
      </c>
      <c r="N267" s="86" t="s">
        <v>582</v>
      </c>
      <c r="O267" s="86" t="s">
        <v>582</v>
      </c>
      <c r="P267" s="86" t="s">
        <v>582</v>
      </c>
      <c r="Q267" s="86" t="s">
        <v>582</v>
      </c>
      <c r="R267" s="86" t="s">
        <v>582</v>
      </c>
      <c r="S267" s="86" t="s">
        <v>582</v>
      </c>
      <c r="T267" s="39" t="s">
        <v>89</v>
      </c>
    </row>
    <row r="268" spans="1:20" ht="15" hidden="1" customHeight="1">
      <c r="A268" s="3" t="s">
        <v>45</v>
      </c>
      <c r="B268" s="3" t="s">
        <v>26</v>
      </c>
      <c r="C268" s="2" t="s">
        <v>260</v>
      </c>
      <c r="D268" s="2" t="s">
        <v>276</v>
      </c>
      <c r="E268" s="50" t="s">
        <v>63</v>
      </c>
      <c r="F268" s="10">
        <v>5296</v>
      </c>
      <c r="G268" s="10">
        <v>2035</v>
      </c>
      <c r="H268" s="10">
        <v>179</v>
      </c>
      <c r="I268" s="34">
        <f t="shared" si="68"/>
        <v>7510</v>
      </c>
      <c r="J268" s="40" t="s">
        <v>229</v>
      </c>
      <c r="K268" s="35">
        <v>31</v>
      </c>
      <c r="L268" s="35">
        <v>69</v>
      </c>
      <c r="M268" s="34">
        <v>9989.06</v>
      </c>
      <c r="N268" s="86">
        <f>VLOOKUP($N$3,'Descrizione DEI res'!$B$2:$L$152,6,FALSE)</f>
        <v>21</v>
      </c>
      <c r="O268" s="86">
        <f>VLOOKUP($N$3,'Descrizione DEI res'!$B$2:$L$152,7,FALSE)</f>
        <v>79</v>
      </c>
      <c r="P268" s="87">
        <f>VLOOKUP($N$3,'Descrizione DEI res'!$B$2:$L$152,8,FALSE)</f>
        <v>1943.89</v>
      </c>
      <c r="Q268" s="86">
        <f>IF($Q$3="NO VALVOLA 3V","NO VALVOLA 3V",VLOOKUP($Q$3,'Descrizione DEI res'!$B$2:$L$152,6,FALSE))</f>
        <v>4</v>
      </c>
      <c r="R268" s="86">
        <f>IF($Q$3="NO VALVOLA 3V","NO VALVOLA 3V",VLOOKUP($Q$3,'Descrizione DEI res'!$B$2:$L$152,7,FALSE))</f>
        <v>96</v>
      </c>
      <c r="S268" s="86">
        <f>IF($Q$3="NO VALVOLA 3V","NO VALVOLA 3V",VLOOKUP($Q$3,'Descrizione DEI res'!$B$2:$L$152,8,FALSE))</f>
        <v>288.69</v>
      </c>
      <c r="T268" s="39" t="s">
        <v>83</v>
      </c>
    </row>
    <row r="269" spans="1:20" ht="15" hidden="1" customHeight="1">
      <c r="A269" s="29" t="s">
        <v>45</v>
      </c>
      <c r="B269" s="29" t="s">
        <v>26</v>
      </c>
      <c r="C269" s="2" t="s">
        <v>260</v>
      </c>
      <c r="D269" s="2" t="s">
        <v>276</v>
      </c>
      <c r="E269" s="50" t="s">
        <v>63</v>
      </c>
      <c r="F269" s="10">
        <v>5296</v>
      </c>
      <c r="G269" s="10">
        <v>2035</v>
      </c>
      <c r="H269" s="10">
        <v>179</v>
      </c>
      <c r="I269" s="34">
        <f t="shared" ref="I269" si="77">F269+G269+H269</f>
        <v>7510</v>
      </c>
      <c r="J269" s="40" t="s">
        <v>231</v>
      </c>
      <c r="K269" s="35">
        <v>27</v>
      </c>
      <c r="L269" s="35">
        <v>73</v>
      </c>
      <c r="M269" s="34">
        <v>11664.73</v>
      </c>
      <c r="N269" s="86">
        <f>VLOOKUP($N$3,'Descrizione DEI res'!$B$2:$L$152,6,FALSE)</f>
        <v>21</v>
      </c>
      <c r="O269" s="86">
        <f>VLOOKUP($N$3,'Descrizione DEI res'!$B$2:$L$152,7,FALSE)</f>
        <v>79</v>
      </c>
      <c r="P269" s="87">
        <f>VLOOKUP($N$3,'Descrizione DEI res'!$B$2:$L$152,8,FALSE)</f>
        <v>1943.89</v>
      </c>
      <c r="Q269" s="86">
        <f>IF($Q$3="NO VALVOLA 3V","NO VALVOLA 3V",VLOOKUP($Q$3,'Descrizione DEI res'!$B$2:$L$152,6,FALSE))</f>
        <v>4</v>
      </c>
      <c r="R269" s="86">
        <f>IF($Q$3="NO VALVOLA 3V","NO VALVOLA 3V",VLOOKUP($Q$3,'Descrizione DEI res'!$B$2:$L$152,7,FALSE))</f>
        <v>96</v>
      </c>
      <c r="S269" s="86">
        <f>IF($Q$3="NO VALVOLA 3V","NO VALVOLA 3V",VLOOKUP($Q$3,'Descrizione DEI res'!$B$2:$L$152,8,FALSE))</f>
        <v>288.69</v>
      </c>
      <c r="T269" s="39" t="s">
        <v>89</v>
      </c>
    </row>
    <row r="270" spans="1:20" ht="15" hidden="1" customHeight="1">
      <c r="A270" s="3" t="s">
        <v>45</v>
      </c>
      <c r="B270" s="3" t="s">
        <v>27</v>
      </c>
      <c r="C270" s="2" t="s">
        <v>260</v>
      </c>
      <c r="D270" s="2" t="s">
        <v>277</v>
      </c>
      <c r="E270" s="50" t="s">
        <v>63</v>
      </c>
      <c r="F270" s="10">
        <v>5296</v>
      </c>
      <c r="G270" s="10">
        <v>1871</v>
      </c>
      <c r="H270" s="10">
        <v>179</v>
      </c>
      <c r="I270" s="34">
        <f t="shared" si="68"/>
        <v>7346</v>
      </c>
      <c r="J270" s="40" t="s">
        <v>229</v>
      </c>
      <c r="K270" s="35">
        <v>31</v>
      </c>
      <c r="L270" s="35">
        <v>69</v>
      </c>
      <c r="M270" s="34">
        <v>9989.06</v>
      </c>
      <c r="N270" s="86">
        <f>VLOOKUP($N$3,'Descrizione DEI res'!$B$2:$L$152,6,FALSE)</f>
        <v>21</v>
      </c>
      <c r="O270" s="86">
        <f>VLOOKUP($N$3,'Descrizione DEI res'!$B$2:$L$152,7,FALSE)</f>
        <v>79</v>
      </c>
      <c r="P270" s="87">
        <f>VLOOKUP($N$3,'Descrizione DEI res'!$B$2:$L$152,8,FALSE)</f>
        <v>1943.89</v>
      </c>
      <c r="Q270" s="86">
        <f>IF($Q$3="NO VALVOLA 3V","NO VALVOLA 3V",VLOOKUP($Q$3,'Descrizione DEI res'!$B$2:$L$152,6,FALSE))</f>
        <v>4</v>
      </c>
      <c r="R270" s="86">
        <f>IF($Q$3="NO VALVOLA 3V","NO VALVOLA 3V",VLOOKUP($Q$3,'Descrizione DEI res'!$B$2:$L$152,7,FALSE))</f>
        <v>96</v>
      </c>
      <c r="S270" s="86">
        <f>IF($Q$3="NO VALVOLA 3V","NO VALVOLA 3V",VLOOKUP($Q$3,'Descrizione DEI res'!$B$2:$L$152,8,FALSE))</f>
        <v>288.69</v>
      </c>
      <c r="T270" s="39" t="s">
        <v>83</v>
      </c>
    </row>
    <row r="271" spans="1:20" ht="15" hidden="1" customHeight="1">
      <c r="A271" s="29" t="s">
        <v>45</v>
      </c>
      <c r="B271" s="29" t="s">
        <v>27</v>
      </c>
      <c r="C271" s="2" t="s">
        <v>260</v>
      </c>
      <c r="D271" s="2" t="s">
        <v>277</v>
      </c>
      <c r="E271" s="50" t="s">
        <v>63</v>
      </c>
      <c r="F271" s="10">
        <v>5296</v>
      </c>
      <c r="G271" s="10">
        <v>1871</v>
      </c>
      <c r="H271" s="10">
        <v>179</v>
      </c>
      <c r="I271" s="34">
        <f t="shared" ref="I271" si="78">F271+G271+H271</f>
        <v>7346</v>
      </c>
      <c r="J271" s="40" t="s">
        <v>231</v>
      </c>
      <c r="K271" s="35">
        <v>27</v>
      </c>
      <c r="L271" s="35">
        <v>73</v>
      </c>
      <c r="M271" s="34">
        <v>11664.73</v>
      </c>
      <c r="N271" s="86">
        <f>VLOOKUP($N$3,'Descrizione DEI res'!$B$2:$L$152,6,FALSE)</f>
        <v>21</v>
      </c>
      <c r="O271" s="86">
        <f>VLOOKUP($N$3,'Descrizione DEI res'!$B$2:$L$152,7,FALSE)</f>
        <v>79</v>
      </c>
      <c r="P271" s="87">
        <f>VLOOKUP($N$3,'Descrizione DEI res'!$B$2:$L$152,8,FALSE)</f>
        <v>1943.89</v>
      </c>
      <c r="Q271" s="86">
        <f>IF($Q$3="NO VALVOLA 3V","NO VALVOLA 3V",VLOOKUP($Q$3,'Descrizione DEI res'!$B$2:$L$152,6,FALSE))</f>
        <v>4</v>
      </c>
      <c r="R271" s="86">
        <f>IF($Q$3="NO VALVOLA 3V","NO VALVOLA 3V",VLOOKUP($Q$3,'Descrizione DEI res'!$B$2:$L$152,7,FALSE))</f>
        <v>96</v>
      </c>
      <c r="S271" s="86">
        <f>IF($Q$3="NO VALVOLA 3V","NO VALVOLA 3V",VLOOKUP($Q$3,'Descrizione DEI res'!$B$2:$L$152,8,FALSE))</f>
        <v>288.69</v>
      </c>
      <c r="T271" s="39" t="s">
        <v>89</v>
      </c>
    </row>
    <row r="272" spans="1:20" ht="15" hidden="1" customHeight="1">
      <c r="A272" s="3" t="s">
        <v>45</v>
      </c>
      <c r="B272" s="4" t="s">
        <v>29</v>
      </c>
      <c r="C272" s="2" t="s">
        <v>260</v>
      </c>
      <c r="D272" s="2" t="s">
        <v>270</v>
      </c>
      <c r="E272" s="50" t="s">
        <v>63</v>
      </c>
      <c r="F272" s="10">
        <v>5296</v>
      </c>
      <c r="G272" s="10">
        <v>1918</v>
      </c>
      <c r="H272" s="10">
        <v>179</v>
      </c>
      <c r="I272" s="34">
        <f t="shared" si="68"/>
        <v>7393</v>
      </c>
      <c r="J272" s="34" t="s">
        <v>219</v>
      </c>
      <c r="K272" s="35">
        <v>31</v>
      </c>
      <c r="L272" s="35">
        <v>69</v>
      </c>
      <c r="M272" s="34" t="s">
        <v>96</v>
      </c>
      <c r="N272" s="86" t="s">
        <v>582</v>
      </c>
      <c r="O272" s="86" t="s">
        <v>582</v>
      </c>
      <c r="P272" s="86" t="s">
        <v>582</v>
      </c>
      <c r="Q272" s="86" t="s">
        <v>582</v>
      </c>
      <c r="R272" s="86" t="s">
        <v>582</v>
      </c>
      <c r="S272" s="86" t="s">
        <v>582</v>
      </c>
      <c r="T272" s="39" t="s">
        <v>83</v>
      </c>
    </row>
    <row r="273" spans="1:20" ht="15" hidden="1" customHeight="1">
      <c r="A273" s="29" t="s">
        <v>45</v>
      </c>
      <c r="B273" s="4" t="s">
        <v>29</v>
      </c>
      <c r="C273" s="2" t="s">
        <v>260</v>
      </c>
      <c r="D273" s="2" t="s">
        <v>270</v>
      </c>
      <c r="E273" s="50" t="s">
        <v>63</v>
      </c>
      <c r="F273" s="10">
        <v>5296</v>
      </c>
      <c r="G273" s="10">
        <v>1918</v>
      </c>
      <c r="H273" s="10">
        <v>179</v>
      </c>
      <c r="I273" s="34">
        <f t="shared" ref="I273" si="79">F273+G273+H273</f>
        <v>7393</v>
      </c>
      <c r="J273" s="34" t="s">
        <v>221</v>
      </c>
      <c r="K273" s="35">
        <v>27</v>
      </c>
      <c r="L273" s="35">
        <v>73</v>
      </c>
      <c r="M273" s="34" t="s">
        <v>98</v>
      </c>
      <c r="N273" s="86" t="s">
        <v>582</v>
      </c>
      <c r="O273" s="86" t="s">
        <v>582</v>
      </c>
      <c r="P273" s="86" t="s">
        <v>582</v>
      </c>
      <c r="Q273" s="86" t="s">
        <v>582</v>
      </c>
      <c r="R273" s="86" t="s">
        <v>582</v>
      </c>
      <c r="S273" s="86" t="s">
        <v>582</v>
      </c>
      <c r="T273" s="39" t="s">
        <v>89</v>
      </c>
    </row>
    <row r="274" spans="1:20" ht="15" hidden="1" customHeight="1">
      <c r="A274" s="3" t="s">
        <v>45</v>
      </c>
      <c r="B274" s="4" t="s">
        <v>30</v>
      </c>
      <c r="C274" s="2" t="s">
        <v>260</v>
      </c>
      <c r="D274" s="2" t="s">
        <v>279</v>
      </c>
      <c r="E274" s="50" t="s">
        <v>63</v>
      </c>
      <c r="F274" s="10">
        <v>5296</v>
      </c>
      <c r="G274" s="10">
        <v>1765</v>
      </c>
      <c r="H274" s="10">
        <v>179</v>
      </c>
      <c r="I274" s="34">
        <f t="shared" si="68"/>
        <v>7240</v>
      </c>
      <c r="J274" s="34" t="s">
        <v>219</v>
      </c>
      <c r="K274" s="35">
        <v>31</v>
      </c>
      <c r="L274" s="35">
        <v>69</v>
      </c>
      <c r="M274" s="34" t="s">
        <v>96</v>
      </c>
      <c r="N274" s="86" t="s">
        <v>582</v>
      </c>
      <c r="O274" s="86" t="s">
        <v>582</v>
      </c>
      <c r="P274" s="86" t="s">
        <v>582</v>
      </c>
      <c r="Q274" s="86" t="s">
        <v>582</v>
      </c>
      <c r="R274" s="86" t="s">
        <v>582</v>
      </c>
      <c r="S274" s="86" t="s">
        <v>582</v>
      </c>
      <c r="T274" s="39" t="s">
        <v>83</v>
      </c>
    </row>
    <row r="275" spans="1:20" ht="15" hidden="1" customHeight="1">
      <c r="A275" s="29" t="s">
        <v>45</v>
      </c>
      <c r="B275" s="4" t="s">
        <v>30</v>
      </c>
      <c r="C275" s="2" t="s">
        <v>260</v>
      </c>
      <c r="D275" s="2" t="s">
        <v>279</v>
      </c>
      <c r="E275" s="50" t="s">
        <v>63</v>
      </c>
      <c r="F275" s="10">
        <v>5296</v>
      </c>
      <c r="G275" s="10">
        <v>1765</v>
      </c>
      <c r="H275" s="10">
        <v>179</v>
      </c>
      <c r="I275" s="34">
        <f t="shared" ref="I275" si="80">F275+G275+H275</f>
        <v>7240</v>
      </c>
      <c r="J275" s="34" t="s">
        <v>221</v>
      </c>
      <c r="K275" s="35">
        <v>27</v>
      </c>
      <c r="L275" s="35">
        <v>73</v>
      </c>
      <c r="M275" s="34" t="s">
        <v>98</v>
      </c>
      <c r="N275" s="86" t="s">
        <v>582</v>
      </c>
      <c r="O275" s="86" t="s">
        <v>582</v>
      </c>
      <c r="P275" s="86" t="s">
        <v>582</v>
      </c>
      <c r="Q275" s="86" t="s">
        <v>582</v>
      </c>
      <c r="R275" s="86" t="s">
        <v>582</v>
      </c>
      <c r="S275" s="86" t="s">
        <v>582</v>
      </c>
      <c r="T275" s="39" t="s">
        <v>89</v>
      </c>
    </row>
    <row r="276" spans="1:20" ht="15" hidden="1" customHeight="1">
      <c r="A276" s="3" t="s">
        <v>45</v>
      </c>
      <c r="B276" s="4" t="s">
        <v>31</v>
      </c>
      <c r="C276" s="2" t="s">
        <v>260</v>
      </c>
      <c r="D276" s="2" t="s">
        <v>271</v>
      </c>
      <c r="E276" s="50" t="s">
        <v>63</v>
      </c>
      <c r="F276" s="10">
        <v>5296</v>
      </c>
      <c r="G276" s="10">
        <v>1814</v>
      </c>
      <c r="H276" s="10">
        <v>179</v>
      </c>
      <c r="I276" s="34">
        <f t="shared" si="68"/>
        <v>7289</v>
      </c>
      <c r="J276" s="34" t="s">
        <v>219</v>
      </c>
      <c r="K276" s="35">
        <v>31</v>
      </c>
      <c r="L276" s="35">
        <v>69</v>
      </c>
      <c r="M276" s="34" t="s">
        <v>96</v>
      </c>
      <c r="N276" s="86" t="s">
        <v>582</v>
      </c>
      <c r="O276" s="86" t="s">
        <v>582</v>
      </c>
      <c r="P276" s="86" t="s">
        <v>582</v>
      </c>
      <c r="Q276" s="86" t="s">
        <v>582</v>
      </c>
      <c r="R276" s="86" t="s">
        <v>582</v>
      </c>
      <c r="S276" s="86" t="s">
        <v>582</v>
      </c>
      <c r="T276" s="39" t="s">
        <v>83</v>
      </c>
    </row>
    <row r="277" spans="1:20" ht="15" hidden="1" customHeight="1">
      <c r="A277" s="29" t="s">
        <v>45</v>
      </c>
      <c r="B277" s="4" t="s">
        <v>31</v>
      </c>
      <c r="C277" s="2" t="s">
        <v>260</v>
      </c>
      <c r="D277" s="2" t="s">
        <v>271</v>
      </c>
      <c r="E277" s="50" t="s">
        <v>63</v>
      </c>
      <c r="F277" s="10">
        <v>5296</v>
      </c>
      <c r="G277" s="10">
        <v>1814</v>
      </c>
      <c r="H277" s="10">
        <v>179</v>
      </c>
      <c r="I277" s="34">
        <f t="shared" ref="I277" si="81">F277+G277+H277</f>
        <v>7289</v>
      </c>
      <c r="J277" s="34" t="s">
        <v>221</v>
      </c>
      <c r="K277" s="35">
        <v>27</v>
      </c>
      <c r="L277" s="35">
        <v>73</v>
      </c>
      <c r="M277" s="34" t="s">
        <v>98</v>
      </c>
      <c r="N277" s="86" t="s">
        <v>582</v>
      </c>
      <c r="O277" s="86" t="s">
        <v>582</v>
      </c>
      <c r="P277" s="86" t="s">
        <v>582</v>
      </c>
      <c r="Q277" s="86" t="s">
        <v>582</v>
      </c>
      <c r="R277" s="86" t="s">
        <v>582</v>
      </c>
      <c r="S277" s="86" t="s">
        <v>582</v>
      </c>
      <c r="T277" s="39" t="s">
        <v>89</v>
      </c>
    </row>
    <row r="278" spans="1:20" ht="15" hidden="1" customHeight="1">
      <c r="A278" s="3" t="s">
        <v>45</v>
      </c>
      <c r="B278" s="4" t="s">
        <v>32</v>
      </c>
      <c r="C278" s="2" t="s">
        <v>260</v>
      </c>
      <c r="D278" s="2" t="s">
        <v>272</v>
      </c>
      <c r="E278" s="50" t="s">
        <v>63</v>
      </c>
      <c r="F278" s="10">
        <v>5296</v>
      </c>
      <c r="G278" s="10">
        <v>1644</v>
      </c>
      <c r="H278" s="10">
        <v>179</v>
      </c>
      <c r="I278" s="34">
        <f t="shared" si="68"/>
        <v>7119</v>
      </c>
      <c r="J278" s="34" t="s">
        <v>214</v>
      </c>
      <c r="K278" s="35">
        <v>32</v>
      </c>
      <c r="L278" s="35">
        <v>68</v>
      </c>
      <c r="M278" s="34" t="s">
        <v>84</v>
      </c>
      <c r="N278" s="86" t="s">
        <v>582</v>
      </c>
      <c r="O278" s="86" t="s">
        <v>582</v>
      </c>
      <c r="P278" s="86" t="s">
        <v>582</v>
      </c>
      <c r="Q278" s="86" t="s">
        <v>582</v>
      </c>
      <c r="R278" s="86" t="s">
        <v>582</v>
      </c>
      <c r="S278" s="86" t="s">
        <v>582</v>
      </c>
      <c r="T278" s="39" t="s">
        <v>83</v>
      </c>
    </row>
    <row r="279" spans="1:20" ht="15" hidden="1" customHeight="1">
      <c r="A279" s="29" t="s">
        <v>45</v>
      </c>
      <c r="B279" s="4" t="s">
        <v>32</v>
      </c>
      <c r="C279" s="2" t="s">
        <v>260</v>
      </c>
      <c r="D279" s="2" t="s">
        <v>272</v>
      </c>
      <c r="E279" s="50" t="s">
        <v>63</v>
      </c>
      <c r="F279" s="10">
        <v>5296</v>
      </c>
      <c r="G279" s="10">
        <v>1644</v>
      </c>
      <c r="H279" s="10">
        <v>179</v>
      </c>
      <c r="I279" s="34">
        <f t="shared" ref="I279" si="82">F279+G279+H279</f>
        <v>7119</v>
      </c>
      <c r="J279" s="34" t="s">
        <v>217</v>
      </c>
      <c r="K279" s="35">
        <v>27</v>
      </c>
      <c r="L279" s="35">
        <v>73</v>
      </c>
      <c r="M279" s="34" t="s">
        <v>90</v>
      </c>
      <c r="N279" s="86" t="s">
        <v>582</v>
      </c>
      <c r="O279" s="86" t="s">
        <v>582</v>
      </c>
      <c r="P279" s="86" t="s">
        <v>582</v>
      </c>
      <c r="Q279" s="86" t="s">
        <v>582</v>
      </c>
      <c r="R279" s="86" t="s">
        <v>582</v>
      </c>
      <c r="S279" s="86" t="s">
        <v>582</v>
      </c>
      <c r="T279" s="39" t="s">
        <v>89</v>
      </c>
    </row>
    <row r="280" spans="1:20" ht="15" hidden="1" customHeight="1">
      <c r="A280" s="3" t="s">
        <v>45</v>
      </c>
      <c r="B280" s="4" t="s">
        <v>33</v>
      </c>
      <c r="C280" s="2" t="s">
        <v>260</v>
      </c>
      <c r="D280" s="2" t="s">
        <v>263</v>
      </c>
      <c r="E280" s="50" t="s">
        <v>63</v>
      </c>
      <c r="F280" s="10">
        <v>5296</v>
      </c>
      <c r="G280" s="10">
        <v>2264</v>
      </c>
      <c r="H280" s="10">
        <v>179</v>
      </c>
      <c r="I280" s="34">
        <f t="shared" si="68"/>
        <v>7739</v>
      </c>
      <c r="J280" s="34" t="s">
        <v>219</v>
      </c>
      <c r="K280" s="35">
        <v>31</v>
      </c>
      <c r="L280" s="35">
        <v>69</v>
      </c>
      <c r="M280" s="34" t="s">
        <v>96</v>
      </c>
      <c r="N280" s="86" t="s">
        <v>582</v>
      </c>
      <c r="O280" s="86" t="s">
        <v>582</v>
      </c>
      <c r="P280" s="86" t="s">
        <v>582</v>
      </c>
      <c r="Q280" s="86" t="s">
        <v>582</v>
      </c>
      <c r="R280" s="86" t="s">
        <v>582</v>
      </c>
      <c r="S280" s="86" t="s">
        <v>582</v>
      </c>
      <c r="T280" s="39" t="s">
        <v>83</v>
      </c>
    </row>
    <row r="281" spans="1:20" ht="15" hidden="1" customHeight="1">
      <c r="A281" s="29" t="s">
        <v>45</v>
      </c>
      <c r="B281" s="4" t="s">
        <v>33</v>
      </c>
      <c r="C281" s="2" t="s">
        <v>260</v>
      </c>
      <c r="D281" s="2" t="s">
        <v>263</v>
      </c>
      <c r="E281" s="50" t="s">
        <v>63</v>
      </c>
      <c r="F281" s="10">
        <v>5296</v>
      </c>
      <c r="G281" s="10">
        <v>2264</v>
      </c>
      <c r="H281" s="10">
        <v>179</v>
      </c>
      <c r="I281" s="34">
        <f t="shared" ref="I281" si="83">F281+G281+H281</f>
        <v>7739</v>
      </c>
      <c r="J281" s="34" t="s">
        <v>221</v>
      </c>
      <c r="K281" s="35">
        <v>27</v>
      </c>
      <c r="L281" s="35">
        <v>73</v>
      </c>
      <c r="M281" s="34" t="s">
        <v>98</v>
      </c>
      <c r="N281" s="86" t="s">
        <v>582</v>
      </c>
      <c r="O281" s="86" t="s">
        <v>582</v>
      </c>
      <c r="P281" s="86" t="s">
        <v>582</v>
      </c>
      <c r="Q281" s="86" t="s">
        <v>582</v>
      </c>
      <c r="R281" s="86" t="s">
        <v>582</v>
      </c>
      <c r="S281" s="86" t="s">
        <v>582</v>
      </c>
      <c r="T281" s="39" t="s">
        <v>89</v>
      </c>
    </row>
    <row r="282" spans="1:20" ht="15" hidden="1" customHeight="1">
      <c r="A282" s="3" t="s">
        <v>45</v>
      </c>
      <c r="B282" s="4" t="s">
        <v>34</v>
      </c>
      <c r="C282" s="2" t="s">
        <v>260</v>
      </c>
      <c r="D282" s="2" t="s">
        <v>264</v>
      </c>
      <c r="E282" s="50" t="s">
        <v>63</v>
      </c>
      <c r="F282" s="10">
        <v>5296</v>
      </c>
      <c r="G282" s="10">
        <v>2093</v>
      </c>
      <c r="H282" s="10">
        <v>179</v>
      </c>
      <c r="I282" s="34">
        <f t="shared" si="68"/>
        <v>7568</v>
      </c>
      <c r="J282" s="34" t="s">
        <v>219</v>
      </c>
      <c r="K282" s="35">
        <v>31</v>
      </c>
      <c r="L282" s="35">
        <v>69</v>
      </c>
      <c r="M282" s="34" t="s">
        <v>96</v>
      </c>
      <c r="N282" s="86" t="s">
        <v>582</v>
      </c>
      <c r="O282" s="86" t="s">
        <v>582</v>
      </c>
      <c r="P282" s="86" t="s">
        <v>582</v>
      </c>
      <c r="Q282" s="86" t="s">
        <v>582</v>
      </c>
      <c r="R282" s="86" t="s">
        <v>582</v>
      </c>
      <c r="S282" s="86" t="s">
        <v>582</v>
      </c>
      <c r="T282" s="39" t="s">
        <v>83</v>
      </c>
    </row>
    <row r="283" spans="1:20" ht="15" hidden="1" customHeight="1">
      <c r="A283" s="29" t="s">
        <v>45</v>
      </c>
      <c r="B283" s="4" t="s">
        <v>34</v>
      </c>
      <c r="C283" s="2" t="s">
        <v>260</v>
      </c>
      <c r="D283" s="2" t="s">
        <v>264</v>
      </c>
      <c r="E283" s="50" t="s">
        <v>63</v>
      </c>
      <c r="F283" s="10">
        <v>5296</v>
      </c>
      <c r="G283" s="10">
        <v>2093</v>
      </c>
      <c r="H283" s="10">
        <v>179</v>
      </c>
      <c r="I283" s="34">
        <f t="shared" ref="I283" si="84">F283+G283+H283</f>
        <v>7568</v>
      </c>
      <c r="J283" s="34" t="s">
        <v>221</v>
      </c>
      <c r="K283" s="35">
        <v>27</v>
      </c>
      <c r="L283" s="35">
        <v>73</v>
      </c>
      <c r="M283" s="34" t="s">
        <v>98</v>
      </c>
      <c r="N283" s="86" t="s">
        <v>582</v>
      </c>
      <c r="O283" s="86" t="s">
        <v>582</v>
      </c>
      <c r="P283" s="86" t="s">
        <v>582</v>
      </c>
      <c r="Q283" s="86" t="s">
        <v>582</v>
      </c>
      <c r="R283" s="86" t="s">
        <v>582</v>
      </c>
      <c r="S283" s="86" t="s">
        <v>582</v>
      </c>
      <c r="T283" s="39" t="s">
        <v>89</v>
      </c>
    </row>
    <row r="284" spans="1:20" ht="15" hidden="1" customHeight="1">
      <c r="A284" s="3" t="s">
        <v>45</v>
      </c>
      <c r="B284" s="4" t="s">
        <v>35</v>
      </c>
      <c r="C284" s="2" t="s">
        <v>260</v>
      </c>
      <c r="D284" s="2" t="s">
        <v>265</v>
      </c>
      <c r="E284" s="50" t="s">
        <v>63</v>
      </c>
      <c r="F284" s="10">
        <v>5296</v>
      </c>
      <c r="G284" s="10">
        <v>2071</v>
      </c>
      <c r="H284" s="10">
        <v>179</v>
      </c>
      <c r="I284" s="34">
        <f t="shared" si="68"/>
        <v>7546</v>
      </c>
      <c r="J284" s="40" t="s">
        <v>229</v>
      </c>
      <c r="K284" s="35">
        <v>31</v>
      </c>
      <c r="L284" s="35">
        <v>69</v>
      </c>
      <c r="M284" s="34">
        <v>9989.06</v>
      </c>
      <c r="N284" s="86">
        <f>VLOOKUP($N$3,'Descrizione DEI res'!$B$2:$L$152,6,FALSE)</f>
        <v>21</v>
      </c>
      <c r="O284" s="86">
        <f>VLOOKUP($N$3,'Descrizione DEI res'!$B$2:$L$152,7,FALSE)</f>
        <v>79</v>
      </c>
      <c r="P284" s="87">
        <f>VLOOKUP($N$3,'Descrizione DEI res'!$B$2:$L$152,8,FALSE)</f>
        <v>1943.89</v>
      </c>
      <c r="Q284" s="86">
        <f>IF($Q$3="NO VALVOLA 3V","NO VALVOLA 3V",VLOOKUP($Q$3,'Descrizione DEI res'!$B$2:$L$152,6,FALSE))</f>
        <v>4</v>
      </c>
      <c r="R284" s="86">
        <f>IF($Q$3="NO VALVOLA 3V","NO VALVOLA 3V",VLOOKUP($Q$3,'Descrizione DEI res'!$B$2:$L$152,7,FALSE))</f>
        <v>96</v>
      </c>
      <c r="S284" s="86">
        <f>IF($Q$3="NO VALVOLA 3V","NO VALVOLA 3V",VLOOKUP($Q$3,'Descrizione DEI res'!$B$2:$L$152,8,FALSE))</f>
        <v>288.69</v>
      </c>
      <c r="T284" s="39" t="s">
        <v>83</v>
      </c>
    </row>
    <row r="285" spans="1:20" ht="15" hidden="1" customHeight="1">
      <c r="A285" s="29" t="s">
        <v>45</v>
      </c>
      <c r="B285" s="4" t="s">
        <v>35</v>
      </c>
      <c r="C285" s="2" t="s">
        <v>260</v>
      </c>
      <c r="D285" s="2" t="s">
        <v>265</v>
      </c>
      <c r="E285" s="50" t="s">
        <v>63</v>
      </c>
      <c r="F285" s="10">
        <v>5296</v>
      </c>
      <c r="G285" s="10">
        <v>2071</v>
      </c>
      <c r="H285" s="10">
        <v>179</v>
      </c>
      <c r="I285" s="34">
        <f t="shared" ref="I285" si="85">F285+G285+H285</f>
        <v>7546</v>
      </c>
      <c r="J285" s="40" t="s">
        <v>231</v>
      </c>
      <c r="K285" s="35">
        <v>27</v>
      </c>
      <c r="L285" s="35">
        <v>73</v>
      </c>
      <c r="M285" s="34">
        <v>11664.73</v>
      </c>
      <c r="N285" s="86">
        <f>VLOOKUP($N$3,'Descrizione DEI res'!$B$2:$L$152,6,FALSE)</f>
        <v>21</v>
      </c>
      <c r="O285" s="86">
        <f>VLOOKUP($N$3,'Descrizione DEI res'!$B$2:$L$152,7,FALSE)</f>
        <v>79</v>
      </c>
      <c r="P285" s="87">
        <f>VLOOKUP($N$3,'Descrizione DEI res'!$B$2:$L$152,8,FALSE)</f>
        <v>1943.89</v>
      </c>
      <c r="Q285" s="86">
        <f>IF($Q$3="NO VALVOLA 3V","NO VALVOLA 3V",VLOOKUP($Q$3,'Descrizione DEI res'!$B$2:$L$152,6,FALSE))</f>
        <v>4</v>
      </c>
      <c r="R285" s="86">
        <f>IF($Q$3="NO VALVOLA 3V","NO VALVOLA 3V",VLOOKUP($Q$3,'Descrizione DEI res'!$B$2:$L$152,7,FALSE))</f>
        <v>96</v>
      </c>
      <c r="S285" s="86">
        <f>IF($Q$3="NO VALVOLA 3V","NO VALVOLA 3V",VLOOKUP($Q$3,'Descrizione DEI res'!$B$2:$L$152,8,FALSE))</f>
        <v>288.69</v>
      </c>
      <c r="T285" s="39" t="s">
        <v>89</v>
      </c>
    </row>
    <row r="286" spans="1:20" ht="15" hidden="1" customHeight="1">
      <c r="A286" s="3" t="s">
        <v>45</v>
      </c>
      <c r="B286" s="4" t="s">
        <v>36</v>
      </c>
      <c r="C286" s="2" t="s">
        <v>260</v>
      </c>
      <c r="D286" s="2" t="s">
        <v>266</v>
      </c>
      <c r="E286" s="50" t="s">
        <v>63</v>
      </c>
      <c r="F286" s="10">
        <v>5296</v>
      </c>
      <c r="G286" s="10">
        <v>1929</v>
      </c>
      <c r="H286" s="10">
        <v>179</v>
      </c>
      <c r="I286" s="34">
        <f t="shared" si="68"/>
        <v>7404</v>
      </c>
      <c r="J286" s="34" t="s">
        <v>219</v>
      </c>
      <c r="K286" s="35">
        <v>31</v>
      </c>
      <c r="L286" s="35">
        <v>69</v>
      </c>
      <c r="M286" s="34" t="s">
        <v>96</v>
      </c>
      <c r="N286" s="86" t="s">
        <v>582</v>
      </c>
      <c r="O286" s="86" t="s">
        <v>582</v>
      </c>
      <c r="P286" s="86" t="s">
        <v>582</v>
      </c>
      <c r="Q286" s="86" t="s">
        <v>582</v>
      </c>
      <c r="R286" s="86" t="s">
        <v>582</v>
      </c>
      <c r="S286" s="86" t="s">
        <v>582</v>
      </c>
      <c r="T286" s="39" t="s">
        <v>83</v>
      </c>
    </row>
    <row r="287" spans="1:20" ht="15" hidden="1" customHeight="1">
      <c r="A287" s="29" t="s">
        <v>45</v>
      </c>
      <c r="B287" s="4" t="s">
        <v>36</v>
      </c>
      <c r="C287" s="2" t="s">
        <v>260</v>
      </c>
      <c r="D287" s="2" t="s">
        <v>266</v>
      </c>
      <c r="E287" s="50" t="s">
        <v>63</v>
      </c>
      <c r="F287" s="10">
        <v>5296</v>
      </c>
      <c r="G287" s="10">
        <v>1929</v>
      </c>
      <c r="H287" s="10">
        <v>179</v>
      </c>
      <c r="I287" s="34">
        <f t="shared" ref="I287" si="86">F287+G287+H287</f>
        <v>7404</v>
      </c>
      <c r="J287" s="34" t="s">
        <v>221</v>
      </c>
      <c r="K287" s="35">
        <v>27</v>
      </c>
      <c r="L287" s="35">
        <v>73</v>
      </c>
      <c r="M287" s="34" t="s">
        <v>98</v>
      </c>
      <c r="N287" s="86" t="s">
        <v>582</v>
      </c>
      <c r="O287" s="86" t="s">
        <v>582</v>
      </c>
      <c r="P287" s="86" t="s">
        <v>582</v>
      </c>
      <c r="Q287" s="86" t="s">
        <v>582</v>
      </c>
      <c r="R287" s="86" t="s">
        <v>582</v>
      </c>
      <c r="S287" s="86" t="s">
        <v>582</v>
      </c>
      <c r="T287" s="39" t="s">
        <v>89</v>
      </c>
    </row>
    <row r="288" spans="1:20" ht="15" hidden="1" customHeight="1">
      <c r="A288" s="3" t="s">
        <v>45</v>
      </c>
      <c r="B288" s="4" t="s">
        <v>37</v>
      </c>
      <c r="C288" s="2" t="s">
        <v>260</v>
      </c>
      <c r="D288" s="2" t="s">
        <v>267</v>
      </c>
      <c r="E288" s="50" t="s">
        <v>63</v>
      </c>
      <c r="F288" s="10">
        <v>5296</v>
      </c>
      <c r="G288" s="10">
        <v>1786</v>
      </c>
      <c r="H288" s="10">
        <v>179</v>
      </c>
      <c r="I288" s="34">
        <f t="shared" si="68"/>
        <v>7261</v>
      </c>
      <c r="J288" s="34" t="s">
        <v>214</v>
      </c>
      <c r="K288" s="35">
        <v>32</v>
      </c>
      <c r="L288" s="35">
        <v>68</v>
      </c>
      <c r="M288" s="34" t="s">
        <v>84</v>
      </c>
      <c r="N288" s="86" t="s">
        <v>582</v>
      </c>
      <c r="O288" s="86" t="s">
        <v>582</v>
      </c>
      <c r="P288" s="86" t="s">
        <v>582</v>
      </c>
      <c r="Q288" s="86" t="s">
        <v>582</v>
      </c>
      <c r="R288" s="86" t="s">
        <v>582</v>
      </c>
      <c r="S288" s="86" t="s">
        <v>582</v>
      </c>
      <c r="T288" s="39" t="s">
        <v>83</v>
      </c>
    </row>
    <row r="289" spans="1:20" ht="15" hidden="1" customHeight="1">
      <c r="A289" s="29" t="s">
        <v>45</v>
      </c>
      <c r="B289" s="4" t="s">
        <v>37</v>
      </c>
      <c r="C289" s="2" t="s">
        <v>260</v>
      </c>
      <c r="D289" s="2" t="s">
        <v>267</v>
      </c>
      <c r="E289" s="50" t="s">
        <v>63</v>
      </c>
      <c r="F289" s="10">
        <v>5296</v>
      </c>
      <c r="G289" s="10">
        <v>1786</v>
      </c>
      <c r="H289" s="10">
        <v>179</v>
      </c>
      <c r="I289" s="34">
        <f t="shared" ref="I289" si="87">F289+G289+H289</f>
        <v>7261</v>
      </c>
      <c r="J289" s="34" t="s">
        <v>217</v>
      </c>
      <c r="K289" s="35">
        <v>27</v>
      </c>
      <c r="L289" s="35">
        <v>73</v>
      </c>
      <c r="M289" s="34" t="s">
        <v>90</v>
      </c>
      <c r="N289" s="86" t="s">
        <v>582</v>
      </c>
      <c r="O289" s="86" t="s">
        <v>582</v>
      </c>
      <c r="P289" s="86" t="s">
        <v>582</v>
      </c>
      <c r="Q289" s="86" t="s">
        <v>582</v>
      </c>
      <c r="R289" s="86" t="s">
        <v>582</v>
      </c>
      <c r="S289" s="86" t="s">
        <v>582</v>
      </c>
      <c r="T289" s="39" t="s">
        <v>89</v>
      </c>
    </row>
    <row r="290" spans="1:20" ht="15" hidden="1" customHeight="1">
      <c r="A290" s="3" t="s">
        <v>46</v>
      </c>
      <c r="B290" s="3" t="s">
        <v>18</v>
      </c>
      <c r="C290" s="2" t="s">
        <v>259</v>
      </c>
      <c r="D290" s="2">
        <v>7219691</v>
      </c>
      <c r="E290" s="50" t="s">
        <v>63</v>
      </c>
      <c r="F290" s="10">
        <v>7121</v>
      </c>
      <c r="G290" s="10">
        <v>2657</v>
      </c>
      <c r="H290" s="10">
        <v>179</v>
      </c>
      <c r="I290" s="34">
        <f t="shared" si="68"/>
        <v>9957</v>
      </c>
      <c r="J290" s="40" t="s">
        <v>237</v>
      </c>
      <c r="K290" s="35">
        <v>25</v>
      </c>
      <c r="L290" s="35">
        <v>75</v>
      </c>
      <c r="M290" s="34">
        <v>12164.73</v>
      </c>
      <c r="N290" s="86">
        <f>VLOOKUP($N$3,'Descrizione DEI res'!$B$2:$L$152,6,FALSE)</f>
        <v>21</v>
      </c>
      <c r="O290" s="86">
        <f>VLOOKUP($N$3,'Descrizione DEI res'!$B$2:$L$152,7,FALSE)</f>
        <v>79</v>
      </c>
      <c r="P290" s="87">
        <f>VLOOKUP($N$3,'Descrizione DEI res'!$B$2:$L$152,8,FALSE)</f>
        <v>1943.89</v>
      </c>
      <c r="Q290" s="86">
        <f>IF($Q$3="NO VALVOLA 3V","NO VALVOLA 3V",VLOOKUP($Q$3,'Descrizione DEI res'!$B$2:$L$152,6,FALSE))</f>
        <v>4</v>
      </c>
      <c r="R290" s="86">
        <f>IF($Q$3="NO VALVOLA 3V","NO VALVOLA 3V",VLOOKUP($Q$3,'Descrizione DEI res'!$B$2:$L$152,7,FALSE))</f>
        <v>96</v>
      </c>
      <c r="S290" s="86">
        <f>IF($Q$3="NO VALVOLA 3V","NO VALVOLA 3V",VLOOKUP($Q$3,'Descrizione DEI res'!$B$2:$L$152,8,FALSE))</f>
        <v>288.69</v>
      </c>
      <c r="T290" s="39" t="s">
        <v>91</v>
      </c>
    </row>
    <row r="291" spans="1:20" ht="15" hidden="1" customHeight="1">
      <c r="A291" s="3" t="s">
        <v>46</v>
      </c>
      <c r="B291" s="3" t="s">
        <v>21</v>
      </c>
      <c r="C291" s="2" t="s">
        <v>259</v>
      </c>
      <c r="D291" s="2">
        <v>7223487</v>
      </c>
      <c r="E291" s="50" t="s">
        <v>63</v>
      </c>
      <c r="F291" s="10">
        <v>7121</v>
      </c>
      <c r="G291" s="10">
        <v>2496</v>
      </c>
      <c r="H291" s="10">
        <v>179</v>
      </c>
      <c r="I291" s="34">
        <f t="shared" si="68"/>
        <v>9796</v>
      </c>
      <c r="J291" s="34" t="s">
        <v>227</v>
      </c>
      <c r="K291" s="35">
        <v>26</v>
      </c>
      <c r="L291" s="35">
        <v>74</v>
      </c>
      <c r="M291" s="34" t="s">
        <v>108</v>
      </c>
      <c r="N291" s="86" t="s">
        <v>582</v>
      </c>
      <c r="O291" s="86" t="s">
        <v>582</v>
      </c>
      <c r="P291" s="86" t="s">
        <v>582</v>
      </c>
      <c r="Q291" s="86" t="s">
        <v>582</v>
      </c>
      <c r="R291" s="86" t="s">
        <v>582</v>
      </c>
      <c r="S291" s="86" t="s">
        <v>582</v>
      </c>
      <c r="T291" s="39" t="s">
        <v>91</v>
      </c>
    </row>
    <row r="292" spans="1:20" ht="15" hidden="1" customHeight="1">
      <c r="A292" s="3" t="s">
        <v>46</v>
      </c>
      <c r="B292" s="3" t="s">
        <v>23</v>
      </c>
      <c r="C292" s="2" t="s">
        <v>259</v>
      </c>
      <c r="D292" s="2" t="s">
        <v>273</v>
      </c>
      <c r="E292" s="50" t="s">
        <v>63</v>
      </c>
      <c r="F292" s="10">
        <v>7121</v>
      </c>
      <c r="G292" s="10">
        <v>2155</v>
      </c>
      <c r="H292" s="10">
        <v>179</v>
      </c>
      <c r="I292" s="34">
        <f t="shared" si="68"/>
        <v>9455</v>
      </c>
      <c r="J292" s="34" t="s">
        <v>227</v>
      </c>
      <c r="K292" s="35">
        <v>26</v>
      </c>
      <c r="L292" s="35">
        <v>74</v>
      </c>
      <c r="M292" s="34" t="s">
        <v>108</v>
      </c>
      <c r="N292" s="86" t="s">
        <v>582</v>
      </c>
      <c r="O292" s="86" t="s">
        <v>582</v>
      </c>
      <c r="P292" s="86" t="s">
        <v>582</v>
      </c>
      <c r="Q292" s="86" t="s">
        <v>582</v>
      </c>
      <c r="R292" s="86" t="s">
        <v>582</v>
      </c>
      <c r="S292" s="86" t="s">
        <v>582</v>
      </c>
      <c r="T292" s="44" t="s">
        <v>91</v>
      </c>
    </row>
    <row r="293" spans="1:20" ht="15" hidden="1" customHeight="1">
      <c r="A293" s="3" t="s">
        <v>46</v>
      </c>
      <c r="B293" s="3" t="s">
        <v>26</v>
      </c>
      <c r="C293" s="2" t="s">
        <v>259</v>
      </c>
      <c r="D293" s="2" t="s">
        <v>276</v>
      </c>
      <c r="E293" s="50" t="s">
        <v>63</v>
      </c>
      <c r="F293" s="10">
        <v>7121</v>
      </c>
      <c r="G293" s="10">
        <v>2035</v>
      </c>
      <c r="H293" s="10">
        <v>179</v>
      </c>
      <c r="I293" s="34">
        <f t="shared" si="68"/>
        <v>9335</v>
      </c>
      <c r="J293" s="40" t="s">
        <v>232</v>
      </c>
      <c r="K293" s="35">
        <v>26</v>
      </c>
      <c r="L293" s="35">
        <v>74</v>
      </c>
      <c r="M293" s="34">
        <v>11804.37</v>
      </c>
      <c r="N293" s="86">
        <f>VLOOKUP($N$3,'Descrizione DEI res'!$B$2:$L$152,6,FALSE)</f>
        <v>21</v>
      </c>
      <c r="O293" s="86">
        <f>VLOOKUP($N$3,'Descrizione DEI res'!$B$2:$L$152,7,FALSE)</f>
        <v>79</v>
      </c>
      <c r="P293" s="87">
        <f>VLOOKUP($N$3,'Descrizione DEI res'!$B$2:$L$152,8,FALSE)</f>
        <v>1943.89</v>
      </c>
      <c r="Q293" s="86">
        <f>IF($Q$3="NO VALVOLA 3V","NO VALVOLA 3V",VLOOKUP($Q$3,'Descrizione DEI res'!$B$2:$L$152,6,FALSE))</f>
        <v>4</v>
      </c>
      <c r="R293" s="86">
        <f>IF($Q$3="NO VALVOLA 3V","NO VALVOLA 3V",VLOOKUP($Q$3,'Descrizione DEI res'!$B$2:$L$152,7,FALSE))</f>
        <v>96</v>
      </c>
      <c r="S293" s="86">
        <f>IF($Q$3="NO VALVOLA 3V","NO VALVOLA 3V",VLOOKUP($Q$3,'Descrizione DEI res'!$B$2:$L$152,8,FALSE))</f>
        <v>288.69</v>
      </c>
      <c r="T293" s="44" t="s">
        <v>91</v>
      </c>
    </row>
    <row r="294" spans="1:20" ht="15" hidden="1" customHeight="1">
      <c r="A294" s="3" t="s">
        <v>47</v>
      </c>
      <c r="B294" s="3" t="s">
        <v>21</v>
      </c>
      <c r="C294" s="2" t="s">
        <v>257</v>
      </c>
      <c r="D294" s="2">
        <v>7223487</v>
      </c>
      <c r="E294" s="50" t="s">
        <v>63</v>
      </c>
      <c r="F294" s="10">
        <v>7426</v>
      </c>
      <c r="G294" s="10">
        <v>2496</v>
      </c>
      <c r="H294" s="10">
        <v>179</v>
      </c>
      <c r="I294" s="34">
        <f t="shared" ref="I294:I320" si="88">F294+G294+H294</f>
        <v>10101</v>
      </c>
      <c r="J294" s="34" t="s">
        <v>227</v>
      </c>
      <c r="K294" s="35">
        <v>26</v>
      </c>
      <c r="L294" s="35">
        <v>74</v>
      </c>
      <c r="M294" s="34" t="s">
        <v>108</v>
      </c>
      <c r="N294" s="86" t="s">
        <v>582</v>
      </c>
      <c r="O294" s="86" t="s">
        <v>582</v>
      </c>
      <c r="P294" s="86" t="s">
        <v>582</v>
      </c>
      <c r="Q294" s="86" t="s">
        <v>582</v>
      </c>
      <c r="R294" s="86" t="s">
        <v>582</v>
      </c>
      <c r="S294" s="86" t="s">
        <v>582</v>
      </c>
      <c r="T294" s="44" t="s">
        <v>91</v>
      </c>
    </row>
    <row r="295" spans="1:20" ht="15" hidden="1" customHeight="1">
      <c r="A295" s="3" t="s">
        <v>47</v>
      </c>
      <c r="B295" s="3" t="s">
        <v>23</v>
      </c>
      <c r="C295" s="2" t="s">
        <v>257</v>
      </c>
      <c r="D295" s="2" t="s">
        <v>273</v>
      </c>
      <c r="E295" s="50" t="s">
        <v>63</v>
      </c>
      <c r="F295" s="10">
        <v>7426</v>
      </c>
      <c r="G295" s="10">
        <v>2155</v>
      </c>
      <c r="H295" s="10">
        <v>179</v>
      </c>
      <c r="I295" s="34">
        <f t="shared" si="88"/>
        <v>9760</v>
      </c>
      <c r="J295" s="34" t="s">
        <v>227</v>
      </c>
      <c r="K295" s="35">
        <v>26</v>
      </c>
      <c r="L295" s="35">
        <v>74</v>
      </c>
      <c r="M295" s="34" t="s">
        <v>108</v>
      </c>
      <c r="N295" s="86" t="s">
        <v>582</v>
      </c>
      <c r="O295" s="86" t="s">
        <v>582</v>
      </c>
      <c r="P295" s="86" t="s">
        <v>582</v>
      </c>
      <c r="Q295" s="86" t="s">
        <v>582</v>
      </c>
      <c r="R295" s="86" t="s">
        <v>582</v>
      </c>
      <c r="S295" s="86" t="s">
        <v>582</v>
      </c>
      <c r="T295" s="44" t="s">
        <v>91</v>
      </c>
    </row>
    <row r="296" spans="1:20" ht="15" hidden="1" customHeight="1">
      <c r="A296" s="3" t="s">
        <v>47</v>
      </c>
      <c r="B296" s="3" t="s">
        <v>26</v>
      </c>
      <c r="C296" s="2" t="s">
        <v>257</v>
      </c>
      <c r="D296" s="2" t="s">
        <v>276</v>
      </c>
      <c r="E296" s="50" t="s">
        <v>63</v>
      </c>
      <c r="F296" s="10">
        <v>7426</v>
      </c>
      <c r="G296" s="10">
        <v>2035</v>
      </c>
      <c r="H296" s="10">
        <v>179</v>
      </c>
      <c r="I296" s="34">
        <f t="shared" si="88"/>
        <v>9640</v>
      </c>
      <c r="J296" s="40" t="s">
        <v>232</v>
      </c>
      <c r="K296" s="35">
        <v>26</v>
      </c>
      <c r="L296" s="35">
        <v>74</v>
      </c>
      <c r="M296" s="34">
        <v>11804.37</v>
      </c>
      <c r="N296" s="86">
        <f>VLOOKUP($N$3,'Descrizione DEI res'!$B$2:$L$152,6,FALSE)</f>
        <v>21</v>
      </c>
      <c r="O296" s="86">
        <f>VLOOKUP($N$3,'Descrizione DEI res'!$B$2:$L$152,7,FALSE)</f>
        <v>79</v>
      </c>
      <c r="P296" s="87">
        <f>VLOOKUP($N$3,'Descrizione DEI res'!$B$2:$L$152,8,FALSE)</f>
        <v>1943.89</v>
      </c>
      <c r="Q296" s="86">
        <f>IF($Q$3="NO VALVOLA 3V","NO VALVOLA 3V",VLOOKUP($Q$3,'Descrizione DEI res'!$B$2:$L$152,6,FALSE))</f>
        <v>4</v>
      </c>
      <c r="R296" s="86">
        <f>IF($Q$3="NO VALVOLA 3V","NO VALVOLA 3V",VLOOKUP($Q$3,'Descrizione DEI res'!$B$2:$L$152,7,FALSE))</f>
        <v>96</v>
      </c>
      <c r="S296" s="86">
        <f>IF($Q$3="NO VALVOLA 3V","NO VALVOLA 3V",VLOOKUP($Q$3,'Descrizione DEI res'!$B$2:$L$152,8,FALSE))</f>
        <v>288.69</v>
      </c>
      <c r="T296" s="39" t="s">
        <v>91</v>
      </c>
    </row>
    <row r="297" spans="1:20" ht="15" hidden="1" customHeight="1">
      <c r="A297" s="3" t="s">
        <v>43</v>
      </c>
      <c r="B297" s="4" t="s">
        <v>38</v>
      </c>
      <c r="C297" s="2" t="s">
        <v>262</v>
      </c>
      <c r="D297" s="2">
        <v>7219700</v>
      </c>
      <c r="E297" s="50" t="s">
        <v>63</v>
      </c>
      <c r="F297" s="10">
        <v>4536</v>
      </c>
      <c r="G297" s="10">
        <v>3287</v>
      </c>
      <c r="H297" s="10">
        <v>179</v>
      </c>
      <c r="I297" s="34">
        <f t="shared" si="88"/>
        <v>8002</v>
      </c>
      <c r="J297" s="24" t="s">
        <v>215</v>
      </c>
      <c r="K297" s="35">
        <v>34</v>
      </c>
      <c r="L297" s="35">
        <v>66</v>
      </c>
      <c r="M297" s="34" t="s">
        <v>81</v>
      </c>
      <c r="N297" s="86" t="s">
        <v>582</v>
      </c>
      <c r="O297" s="86" t="s">
        <v>582</v>
      </c>
      <c r="P297" s="86" t="s">
        <v>582</v>
      </c>
      <c r="Q297" s="86" t="s">
        <v>582</v>
      </c>
      <c r="R297" s="86" t="s">
        <v>582</v>
      </c>
      <c r="S297" s="86" t="s">
        <v>582</v>
      </c>
    </row>
    <row r="298" spans="1:20" ht="15" hidden="1" customHeight="1">
      <c r="A298" s="3" t="s">
        <v>43</v>
      </c>
      <c r="B298" s="4" t="s">
        <v>39</v>
      </c>
      <c r="C298" s="2" t="s">
        <v>262</v>
      </c>
      <c r="D298" s="2">
        <v>7219701</v>
      </c>
      <c r="E298" s="50" t="s">
        <v>63</v>
      </c>
      <c r="F298" s="10">
        <v>4536</v>
      </c>
      <c r="G298" s="10">
        <v>3605</v>
      </c>
      <c r="H298" s="10">
        <v>179</v>
      </c>
      <c r="I298" s="34">
        <f t="shared" si="88"/>
        <v>8320</v>
      </c>
      <c r="J298" s="24" t="s">
        <v>223</v>
      </c>
      <c r="K298" s="35">
        <v>33</v>
      </c>
      <c r="L298" s="35">
        <v>67</v>
      </c>
      <c r="M298" s="34" t="s">
        <v>104</v>
      </c>
      <c r="N298" s="86" t="s">
        <v>582</v>
      </c>
      <c r="O298" s="86" t="s">
        <v>582</v>
      </c>
      <c r="P298" s="86" t="s">
        <v>582</v>
      </c>
      <c r="Q298" s="86" t="s">
        <v>582</v>
      </c>
      <c r="R298" s="86" t="s">
        <v>582</v>
      </c>
      <c r="S298" s="86" t="s">
        <v>582</v>
      </c>
    </row>
    <row r="299" spans="1:20" ht="15" hidden="1" customHeight="1">
      <c r="A299" s="3" t="s">
        <v>43</v>
      </c>
      <c r="B299" s="4" t="s">
        <v>40</v>
      </c>
      <c r="C299" s="2" t="s">
        <v>262</v>
      </c>
      <c r="D299" s="2">
        <v>7219554</v>
      </c>
      <c r="E299" s="50" t="s">
        <v>63</v>
      </c>
      <c r="F299" s="10">
        <v>4536</v>
      </c>
      <c r="G299" s="10">
        <v>2743</v>
      </c>
      <c r="H299" s="10">
        <v>179</v>
      </c>
      <c r="I299" s="34">
        <f t="shared" si="88"/>
        <v>7458</v>
      </c>
      <c r="J299" s="24" t="s">
        <v>215</v>
      </c>
      <c r="K299" s="35">
        <v>34</v>
      </c>
      <c r="L299" s="35">
        <v>66</v>
      </c>
      <c r="M299" s="34" t="s">
        <v>81</v>
      </c>
      <c r="N299" s="86" t="s">
        <v>582</v>
      </c>
      <c r="O299" s="86" t="s">
        <v>582</v>
      </c>
      <c r="P299" s="86" t="s">
        <v>582</v>
      </c>
      <c r="Q299" s="86" t="s">
        <v>582</v>
      </c>
      <c r="R299" s="86" t="s">
        <v>582</v>
      </c>
      <c r="S299" s="86" t="s">
        <v>582</v>
      </c>
    </row>
    <row r="300" spans="1:20" ht="15" hidden="1" customHeight="1">
      <c r="A300" s="3" t="s">
        <v>43</v>
      </c>
      <c r="B300" s="4" t="s">
        <v>41</v>
      </c>
      <c r="C300" s="2" t="s">
        <v>262</v>
      </c>
      <c r="D300" s="2">
        <v>7219555</v>
      </c>
      <c r="E300" s="50" t="s">
        <v>63</v>
      </c>
      <c r="F300" s="10">
        <v>4536</v>
      </c>
      <c r="G300" s="10">
        <v>3071</v>
      </c>
      <c r="H300" s="10">
        <v>179</v>
      </c>
      <c r="I300" s="34">
        <f t="shared" si="88"/>
        <v>7786</v>
      </c>
      <c r="J300" s="24" t="s">
        <v>223</v>
      </c>
      <c r="K300" s="35">
        <v>33</v>
      </c>
      <c r="L300" s="35">
        <v>67</v>
      </c>
      <c r="M300" s="34" t="s">
        <v>104</v>
      </c>
      <c r="N300" s="86" t="s">
        <v>582</v>
      </c>
      <c r="O300" s="86" t="s">
        <v>582</v>
      </c>
      <c r="P300" s="86" t="s">
        <v>582</v>
      </c>
      <c r="Q300" s="86" t="s">
        <v>582</v>
      </c>
      <c r="R300" s="86" t="s">
        <v>582</v>
      </c>
      <c r="S300" s="86" t="s">
        <v>582</v>
      </c>
    </row>
    <row r="301" spans="1:20" ht="15" hidden="1" customHeight="1">
      <c r="A301" s="3" t="s">
        <v>44</v>
      </c>
      <c r="B301" s="4" t="s">
        <v>38</v>
      </c>
      <c r="C301" s="2" t="s">
        <v>261</v>
      </c>
      <c r="D301" s="2">
        <v>7219700</v>
      </c>
      <c r="E301" s="50" t="s">
        <v>63</v>
      </c>
      <c r="F301" s="10">
        <v>4840</v>
      </c>
      <c r="G301" s="10">
        <v>3287</v>
      </c>
      <c r="H301" s="10">
        <v>179</v>
      </c>
      <c r="I301" s="34">
        <f t="shared" si="88"/>
        <v>8306</v>
      </c>
      <c r="J301" s="34" t="s">
        <v>214</v>
      </c>
      <c r="K301" s="35">
        <v>32</v>
      </c>
      <c r="L301" s="35">
        <v>68</v>
      </c>
      <c r="M301" s="34" t="s">
        <v>84</v>
      </c>
      <c r="N301" s="86" t="s">
        <v>582</v>
      </c>
      <c r="O301" s="86" t="s">
        <v>582</v>
      </c>
      <c r="P301" s="86" t="s">
        <v>582</v>
      </c>
      <c r="Q301" s="86" t="s">
        <v>582</v>
      </c>
      <c r="R301" s="86" t="s">
        <v>582</v>
      </c>
      <c r="S301" s="86" t="s">
        <v>582</v>
      </c>
    </row>
    <row r="302" spans="1:20" ht="15" hidden="1" customHeight="1">
      <c r="A302" s="3" t="s">
        <v>44</v>
      </c>
      <c r="B302" s="4" t="s">
        <v>39</v>
      </c>
      <c r="C302" s="2" t="s">
        <v>261</v>
      </c>
      <c r="D302" s="2">
        <v>7219701</v>
      </c>
      <c r="E302" s="50" t="s">
        <v>63</v>
      </c>
      <c r="F302" s="10">
        <v>4840</v>
      </c>
      <c r="G302" s="10">
        <v>3605</v>
      </c>
      <c r="H302" s="10">
        <v>179</v>
      </c>
      <c r="I302" s="34">
        <f t="shared" si="88"/>
        <v>8624</v>
      </c>
      <c r="J302" s="34" t="s">
        <v>224</v>
      </c>
      <c r="K302" s="35">
        <v>31</v>
      </c>
      <c r="L302" s="35">
        <v>69</v>
      </c>
      <c r="M302" s="34" t="s">
        <v>105</v>
      </c>
      <c r="N302" s="86" t="s">
        <v>582</v>
      </c>
      <c r="O302" s="86" t="s">
        <v>582</v>
      </c>
      <c r="P302" s="86" t="s">
        <v>582</v>
      </c>
      <c r="Q302" s="86" t="s">
        <v>582</v>
      </c>
      <c r="R302" s="86" t="s">
        <v>582</v>
      </c>
      <c r="S302" s="86" t="s">
        <v>582</v>
      </c>
    </row>
    <row r="303" spans="1:20" ht="15" hidden="1" customHeight="1">
      <c r="A303" s="3" t="s">
        <v>44</v>
      </c>
      <c r="B303" s="4" t="s">
        <v>40</v>
      </c>
      <c r="C303" s="2" t="s">
        <v>261</v>
      </c>
      <c r="D303" s="2">
        <v>7219554</v>
      </c>
      <c r="E303" s="50" t="s">
        <v>63</v>
      </c>
      <c r="F303" s="10">
        <v>4840</v>
      </c>
      <c r="G303" s="10">
        <v>2743</v>
      </c>
      <c r="H303" s="10">
        <v>179</v>
      </c>
      <c r="I303" s="34">
        <f t="shared" si="88"/>
        <v>7762</v>
      </c>
      <c r="J303" s="34" t="s">
        <v>214</v>
      </c>
      <c r="K303" s="35">
        <v>32</v>
      </c>
      <c r="L303" s="35">
        <v>68</v>
      </c>
      <c r="M303" s="34" t="s">
        <v>84</v>
      </c>
      <c r="N303" s="86" t="s">
        <v>582</v>
      </c>
      <c r="O303" s="86" t="s">
        <v>582</v>
      </c>
      <c r="P303" s="86" t="s">
        <v>582</v>
      </c>
      <c r="Q303" s="86" t="s">
        <v>582</v>
      </c>
      <c r="R303" s="86" t="s">
        <v>582</v>
      </c>
      <c r="S303" s="86" t="s">
        <v>582</v>
      </c>
    </row>
    <row r="304" spans="1:20" ht="15" hidden="1" customHeight="1">
      <c r="A304" s="3" t="s">
        <v>44</v>
      </c>
      <c r="B304" s="4" t="s">
        <v>41</v>
      </c>
      <c r="C304" s="2" t="s">
        <v>261</v>
      </c>
      <c r="D304" s="2">
        <v>7219555</v>
      </c>
      <c r="E304" s="50" t="s">
        <v>63</v>
      </c>
      <c r="F304" s="10">
        <v>4840</v>
      </c>
      <c r="G304" s="10">
        <v>3071</v>
      </c>
      <c r="H304" s="10">
        <v>179</v>
      </c>
      <c r="I304" s="34">
        <f t="shared" si="88"/>
        <v>8090</v>
      </c>
      <c r="J304" s="34" t="s">
        <v>224</v>
      </c>
      <c r="K304" s="35">
        <v>31</v>
      </c>
      <c r="L304" s="35">
        <v>69</v>
      </c>
      <c r="M304" s="34" t="s">
        <v>105</v>
      </c>
      <c r="N304" s="86" t="s">
        <v>582</v>
      </c>
      <c r="O304" s="86" t="s">
        <v>582</v>
      </c>
      <c r="P304" s="86" t="s">
        <v>582</v>
      </c>
      <c r="Q304" s="86" t="s">
        <v>582</v>
      </c>
      <c r="R304" s="86" t="s">
        <v>582</v>
      </c>
      <c r="S304" s="86" t="s">
        <v>582</v>
      </c>
    </row>
    <row r="305" spans="1:20" ht="15" hidden="1" customHeight="1">
      <c r="A305" s="3" t="s">
        <v>45</v>
      </c>
      <c r="B305" s="4" t="s">
        <v>39</v>
      </c>
      <c r="C305" s="2" t="s">
        <v>260</v>
      </c>
      <c r="D305" s="2">
        <v>7219701</v>
      </c>
      <c r="E305" s="50" t="s">
        <v>63</v>
      </c>
      <c r="F305" s="10">
        <v>5296</v>
      </c>
      <c r="G305" s="10">
        <v>3605</v>
      </c>
      <c r="H305" s="10">
        <v>179</v>
      </c>
      <c r="I305" s="34">
        <f t="shared" si="88"/>
        <v>9080</v>
      </c>
      <c r="J305" s="34" t="s">
        <v>224</v>
      </c>
      <c r="K305" s="35">
        <v>31</v>
      </c>
      <c r="L305" s="35">
        <v>69</v>
      </c>
      <c r="M305" s="34" t="s">
        <v>105</v>
      </c>
      <c r="N305" s="86" t="s">
        <v>582</v>
      </c>
      <c r="O305" s="86" t="s">
        <v>582</v>
      </c>
      <c r="P305" s="86" t="s">
        <v>582</v>
      </c>
      <c r="Q305" s="86" t="s">
        <v>582</v>
      </c>
      <c r="R305" s="86" t="s">
        <v>582</v>
      </c>
      <c r="S305" s="86" t="s">
        <v>582</v>
      </c>
      <c r="T305" s="39" t="s">
        <v>83</v>
      </c>
    </row>
    <row r="306" spans="1:20" ht="15" hidden="1" customHeight="1">
      <c r="A306" s="29" t="s">
        <v>45</v>
      </c>
      <c r="B306" s="4" t="s">
        <v>39</v>
      </c>
      <c r="C306" s="2" t="s">
        <v>260</v>
      </c>
      <c r="D306" s="2">
        <v>7219701</v>
      </c>
      <c r="E306" s="50" t="s">
        <v>63</v>
      </c>
      <c r="F306" s="10">
        <v>5296</v>
      </c>
      <c r="G306" s="10">
        <v>3605</v>
      </c>
      <c r="H306" s="10">
        <v>179</v>
      </c>
      <c r="I306" s="34">
        <f t="shared" ref="I306" si="89">F306+G306+H306</f>
        <v>9080</v>
      </c>
      <c r="J306" s="34" t="s">
        <v>226</v>
      </c>
      <c r="K306" s="35">
        <v>26</v>
      </c>
      <c r="L306" s="35">
        <v>74</v>
      </c>
      <c r="M306" s="34" t="s">
        <v>107</v>
      </c>
      <c r="N306" s="86" t="s">
        <v>582</v>
      </c>
      <c r="O306" s="86" t="s">
        <v>582</v>
      </c>
      <c r="P306" s="86" t="s">
        <v>582</v>
      </c>
      <c r="Q306" s="86" t="s">
        <v>582</v>
      </c>
      <c r="R306" s="86" t="s">
        <v>582</v>
      </c>
      <c r="S306" s="86" t="s">
        <v>582</v>
      </c>
      <c r="T306" s="39" t="s">
        <v>89</v>
      </c>
    </row>
    <row r="307" spans="1:20" ht="15" hidden="1" customHeight="1">
      <c r="A307" s="3" t="s">
        <v>45</v>
      </c>
      <c r="B307" s="4" t="s">
        <v>40</v>
      </c>
      <c r="C307" s="2" t="s">
        <v>260</v>
      </c>
      <c r="D307" s="2">
        <v>7219554</v>
      </c>
      <c r="E307" s="50" t="s">
        <v>63</v>
      </c>
      <c r="F307" s="10">
        <v>5296</v>
      </c>
      <c r="G307" s="10">
        <v>2743</v>
      </c>
      <c r="H307" s="10">
        <v>179</v>
      </c>
      <c r="I307" s="34">
        <f t="shared" si="88"/>
        <v>8218</v>
      </c>
      <c r="J307" s="34" t="s">
        <v>214</v>
      </c>
      <c r="K307" s="35">
        <v>32</v>
      </c>
      <c r="L307" s="35">
        <v>68</v>
      </c>
      <c r="M307" s="34" t="s">
        <v>84</v>
      </c>
      <c r="N307" s="86" t="s">
        <v>582</v>
      </c>
      <c r="O307" s="86" t="s">
        <v>582</v>
      </c>
      <c r="P307" s="86" t="s">
        <v>582</v>
      </c>
      <c r="Q307" s="86" t="s">
        <v>582</v>
      </c>
      <c r="R307" s="86" t="s">
        <v>582</v>
      </c>
      <c r="S307" s="86" t="s">
        <v>582</v>
      </c>
      <c r="T307" s="39" t="s">
        <v>83</v>
      </c>
    </row>
    <row r="308" spans="1:20" ht="15" hidden="1" customHeight="1">
      <c r="A308" s="29" t="s">
        <v>45</v>
      </c>
      <c r="B308" s="4" t="s">
        <v>40</v>
      </c>
      <c r="C308" s="2" t="s">
        <v>260</v>
      </c>
      <c r="D308" s="2">
        <v>7219554</v>
      </c>
      <c r="E308" s="50" t="s">
        <v>63</v>
      </c>
      <c r="F308" s="10">
        <v>5296</v>
      </c>
      <c r="G308" s="10">
        <v>2743</v>
      </c>
      <c r="H308" s="10">
        <v>179</v>
      </c>
      <c r="I308" s="34">
        <f t="shared" ref="I308" si="90">F308+G308+H308</f>
        <v>8218</v>
      </c>
      <c r="J308" s="34" t="s">
        <v>217</v>
      </c>
      <c r="K308" s="35">
        <v>27</v>
      </c>
      <c r="L308" s="35">
        <v>73</v>
      </c>
      <c r="M308" s="34" t="s">
        <v>90</v>
      </c>
      <c r="N308" s="86" t="s">
        <v>582</v>
      </c>
      <c r="O308" s="86" t="s">
        <v>582</v>
      </c>
      <c r="P308" s="86" t="s">
        <v>582</v>
      </c>
      <c r="Q308" s="86" t="s">
        <v>582</v>
      </c>
      <c r="R308" s="86" t="s">
        <v>582</v>
      </c>
      <c r="S308" s="86" t="s">
        <v>582</v>
      </c>
      <c r="T308" s="39" t="s">
        <v>89</v>
      </c>
    </row>
    <row r="309" spans="1:20" ht="15" hidden="1" customHeight="1">
      <c r="A309" s="3" t="s">
        <v>45</v>
      </c>
      <c r="B309" s="4" t="s">
        <v>41</v>
      </c>
      <c r="C309" s="2" t="s">
        <v>260</v>
      </c>
      <c r="D309" s="2">
        <v>7219555</v>
      </c>
      <c r="E309" s="50" t="s">
        <v>63</v>
      </c>
      <c r="F309" s="10">
        <v>5296</v>
      </c>
      <c r="G309" s="10">
        <v>3071</v>
      </c>
      <c r="H309" s="10">
        <v>179</v>
      </c>
      <c r="I309" s="34">
        <f t="shared" si="88"/>
        <v>8546</v>
      </c>
      <c r="J309" s="34" t="s">
        <v>224</v>
      </c>
      <c r="K309" s="35">
        <v>31</v>
      </c>
      <c r="L309" s="35">
        <v>69</v>
      </c>
      <c r="M309" s="34" t="s">
        <v>105</v>
      </c>
      <c r="N309" s="86" t="s">
        <v>582</v>
      </c>
      <c r="O309" s="86" t="s">
        <v>582</v>
      </c>
      <c r="P309" s="86" t="s">
        <v>582</v>
      </c>
      <c r="Q309" s="86" t="s">
        <v>582</v>
      </c>
      <c r="R309" s="86" t="s">
        <v>582</v>
      </c>
      <c r="S309" s="86" t="s">
        <v>582</v>
      </c>
      <c r="T309" s="39" t="s">
        <v>83</v>
      </c>
    </row>
    <row r="310" spans="1:20" ht="15" hidden="1" customHeight="1">
      <c r="A310" s="29" t="s">
        <v>45</v>
      </c>
      <c r="B310" s="4" t="s">
        <v>41</v>
      </c>
      <c r="C310" s="2" t="s">
        <v>260</v>
      </c>
      <c r="D310" s="2">
        <v>7219555</v>
      </c>
      <c r="E310" s="50" t="s">
        <v>63</v>
      </c>
      <c r="F310" s="10">
        <v>5296</v>
      </c>
      <c r="G310" s="10">
        <v>3071</v>
      </c>
      <c r="H310" s="10">
        <v>179</v>
      </c>
      <c r="I310" s="34">
        <f t="shared" ref="I310" si="91">F310+G310+H310</f>
        <v>8546</v>
      </c>
      <c r="J310" s="34" t="s">
        <v>226</v>
      </c>
      <c r="K310" s="35">
        <v>26</v>
      </c>
      <c r="L310" s="35">
        <v>74</v>
      </c>
      <c r="M310" s="34" t="s">
        <v>107</v>
      </c>
      <c r="N310" s="86" t="s">
        <v>582</v>
      </c>
      <c r="O310" s="86" t="s">
        <v>582</v>
      </c>
      <c r="P310" s="86" t="s">
        <v>582</v>
      </c>
      <c r="Q310" s="86" t="s">
        <v>582</v>
      </c>
      <c r="R310" s="86" t="s">
        <v>582</v>
      </c>
      <c r="S310" s="86" t="s">
        <v>582</v>
      </c>
      <c r="T310" s="39" t="s">
        <v>89</v>
      </c>
    </row>
    <row r="311" spans="1:20" ht="15" hidden="1" customHeight="1">
      <c r="A311" s="3" t="s">
        <v>46</v>
      </c>
      <c r="B311" s="4" t="s">
        <v>41</v>
      </c>
      <c r="C311" s="2" t="s">
        <v>259</v>
      </c>
      <c r="D311" s="2">
        <v>7219555</v>
      </c>
      <c r="E311" s="50" t="s">
        <v>63</v>
      </c>
      <c r="F311" s="10">
        <v>7121</v>
      </c>
      <c r="G311" s="10">
        <v>3071</v>
      </c>
      <c r="H311" s="10">
        <v>179</v>
      </c>
      <c r="I311" s="34">
        <f t="shared" si="88"/>
        <v>10371</v>
      </c>
      <c r="J311" s="34" t="s">
        <v>227</v>
      </c>
      <c r="K311" s="35">
        <v>26</v>
      </c>
      <c r="L311" s="35">
        <v>74</v>
      </c>
      <c r="M311" s="34" t="s">
        <v>108</v>
      </c>
      <c r="N311" s="86" t="s">
        <v>582</v>
      </c>
      <c r="O311" s="86" t="s">
        <v>582</v>
      </c>
      <c r="P311" s="86" t="s">
        <v>582</v>
      </c>
      <c r="Q311" s="86" t="s">
        <v>582</v>
      </c>
      <c r="R311" s="86" t="s">
        <v>582</v>
      </c>
      <c r="S311" s="86" t="s">
        <v>582</v>
      </c>
      <c r="T311" s="39" t="s">
        <v>91</v>
      </c>
    </row>
    <row r="312" spans="1:20" ht="15" hidden="1" customHeight="1">
      <c r="A312" s="3" t="s">
        <v>47</v>
      </c>
      <c r="B312" s="4" t="s">
        <v>41</v>
      </c>
      <c r="C312" s="2" t="s">
        <v>257</v>
      </c>
      <c r="D312" s="2">
        <v>7219555</v>
      </c>
      <c r="E312" s="50" t="s">
        <v>63</v>
      </c>
      <c r="F312" s="10">
        <v>7426</v>
      </c>
      <c r="G312" s="10">
        <v>3071</v>
      </c>
      <c r="H312" s="10">
        <v>179</v>
      </c>
      <c r="I312" s="34">
        <f t="shared" si="88"/>
        <v>10676</v>
      </c>
      <c r="J312" s="34" t="s">
        <v>227</v>
      </c>
      <c r="K312" s="35">
        <v>26</v>
      </c>
      <c r="L312" s="35">
        <v>74</v>
      </c>
      <c r="M312" s="34" t="s">
        <v>108</v>
      </c>
      <c r="N312" s="86" t="s">
        <v>582</v>
      </c>
      <c r="O312" s="86" t="s">
        <v>582</v>
      </c>
      <c r="P312" s="86" t="s">
        <v>582</v>
      </c>
      <c r="Q312" s="86" t="s">
        <v>582</v>
      </c>
      <c r="R312" s="86" t="s">
        <v>582</v>
      </c>
      <c r="S312" s="86" t="s">
        <v>582</v>
      </c>
      <c r="T312" s="39" t="s">
        <v>91</v>
      </c>
    </row>
    <row r="313" spans="1:20" ht="15" hidden="1" customHeight="1">
      <c r="A313" s="3" t="s">
        <v>43</v>
      </c>
      <c r="B313" s="3" t="s">
        <v>42</v>
      </c>
      <c r="C313" s="2" t="s">
        <v>262</v>
      </c>
      <c r="D313" s="2">
        <v>7221291</v>
      </c>
      <c r="E313" s="50" t="s">
        <v>63</v>
      </c>
      <c r="F313" s="10">
        <v>4536</v>
      </c>
      <c r="G313" s="10">
        <v>3744</v>
      </c>
      <c r="H313" s="10">
        <v>179</v>
      </c>
      <c r="I313" s="34">
        <f t="shared" si="88"/>
        <v>8459</v>
      </c>
      <c r="J313" s="40" t="s">
        <v>233</v>
      </c>
      <c r="K313" s="35">
        <v>32</v>
      </c>
      <c r="L313" s="35">
        <v>68</v>
      </c>
      <c r="M313" s="34">
        <v>9727.7999999999993</v>
      </c>
      <c r="N313" s="86">
        <f>VLOOKUP($N$3,'Descrizione DEI res'!$B$2:$L$152,6,FALSE)</f>
        <v>21</v>
      </c>
      <c r="O313" s="86">
        <f>VLOOKUP($N$3,'Descrizione DEI res'!$B$2:$L$152,7,FALSE)</f>
        <v>79</v>
      </c>
      <c r="P313" s="87">
        <f>VLOOKUP($N$3,'Descrizione DEI res'!$B$2:$L$152,8,FALSE)</f>
        <v>1943.89</v>
      </c>
      <c r="Q313" s="86">
        <f>IF($Q$3="NO VALVOLA 3V","NO VALVOLA 3V",VLOOKUP($Q$3,'Descrizione DEI res'!$B$2:$L$152,6,FALSE))</f>
        <v>4</v>
      </c>
      <c r="R313" s="86">
        <f>IF($Q$3="NO VALVOLA 3V","NO VALVOLA 3V",VLOOKUP($Q$3,'Descrizione DEI res'!$B$2:$L$152,7,FALSE))</f>
        <v>96</v>
      </c>
      <c r="S313" s="86">
        <f>IF($Q$3="NO VALVOLA 3V","NO VALVOLA 3V",VLOOKUP($Q$3,'Descrizione DEI res'!$B$2:$L$152,8,FALSE))</f>
        <v>288.69</v>
      </c>
    </row>
    <row r="314" spans="1:20" ht="15" hidden="1" customHeight="1">
      <c r="A314" s="3" t="s">
        <v>44</v>
      </c>
      <c r="B314" s="3" t="s">
        <v>42</v>
      </c>
      <c r="C314" s="2" t="s">
        <v>261</v>
      </c>
      <c r="D314" s="2">
        <v>7221291</v>
      </c>
      <c r="E314" s="50" t="s">
        <v>63</v>
      </c>
      <c r="F314" s="10">
        <v>4840</v>
      </c>
      <c r="G314" s="10">
        <v>3744</v>
      </c>
      <c r="H314" s="10">
        <v>179</v>
      </c>
      <c r="I314" s="34">
        <f t="shared" si="88"/>
        <v>8763</v>
      </c>
      <c r="J314" s="40" t="s">
        <v>234</v>
      </c>
      <c r="K314" s="35">
        <v>30</v>
      </c>
      <c r="L314" s="35">
        <v>70</v>
      </c>
      <c r="M314" s="34">
        <v>10349.42</v>
      </c>
      <c r="N314" s="86">
        <f>VLOOKUP($N$3,'Descrizione DEI res'!$B$2:$L$152,6,FALSE)</f>
        <v>21</v>
      </c>
      <c r="O314" s="86">
        <f>VLOOKUP($N$3,'Descrizione DEI res'!$B$2:$L$152,7,FALSE)</f>
        <v>79</v>
      </c>
      <c r="P314" s="87">
        <f>VLOOKUP($N$3,'Descrizione DEI res'!$B$2:$L$152,8,FALSE)</f>
        <v>1943.89</v>
      </c>
      <c r="Q314" s="86">
        <f>IF($Q$3="NO VALVOLA 3V","NO VALVOLA 3V",VLOOKUP($Q$3,'Descrizione DEI res'!$B$2:$L$152,6,FALSE))</f>
        <v>4</v>
      </c>
      <c r="R314" s="86">
        <f>IF($Q$3="NO VALVOLA 3V","NO VALVOLA 3V",VLOOKUP($Q$3,'Descrizione DEI res'!$B$2:$L$152,7,FALSE))</f>
        <v>96</v>
      </c>
      <c r="S314" s="86">
        <f>IF($Q$3="NO VALVOLA 3V","NO VALVOLA 3V",VLOOKUP($Q$3,'Descrizione DEI res'!$B$2:$L$152,8,FALSE))</f>
        <v>288.69</v>
      </c>
    </row>
    <row r="315" spans="1:20" ht="15" hidden="1" customHeight="1">
      <c r="A315" s="3" t="s">
        <v>45</v>
      </c>
      <c r="B315" s="3" t="s">
        <v>42</v>
      </c>
      <c r="C315" s="2" t="s">
        <v>260</v>
      </c>
      <c r="D315" s="2">
        <v>7221291</v>
      </c>
      <c r="E315" s="50" t="s">
        <v>63</v>
      </c>
      <c r="F315" s="10">
        <v>5296</v>
      </c>
      <c r="G315" s="10">
        <v>3744</v>
      </c>
      <c r="H315" s="10">
        <v>179</v>
      </c>
      <c r="I315" s="34">
        <f t="shared" si="88"/>
        <v>9219</v>
      </c>
      <c r="J315" s="40" t="s">
        <v>234</v>
      </c>
      <c r="K315" s="35">
        <v>30</v>
      </c>
      <c r="L315" s="35">
        <v>70</v>
      </c>
      <c r="M315" s="34">
        <v>10349.42</v>
      </c>
      <c r="N315" s="86">
        <f>VLOOKUP($N$3,'Descrizione DEI res'!$B$2:$L$152,6,FALSE)</f>
        <v>21</v>
      </c>
      <c r="O315" s="86">
        <f>VLOOKUP($N$3,'Descrizione DEI res'!$B$2:$L$152,7,FALSE)</f>
        <v>79</v>
      </c>
      <c r="P315" s="87">
        <f>VLOOKUP($N$3,'Descrizione DEI res'!$B$2:$L$152,8,FALSE)</f>
        <v>1943.89</v>
      </c>
      <c r="Q315" s="86">
        <f>IF($Q$3="NO VALVOLA 3V","NO VALVOLA 3V",VLOOKUP($Q$3,'Descrizione DEI res'!$B$2:$L$152,6,FALSE))</f>
        <v>4</v>
      </c>
      <c r="R315" s="86">
        <f>IF($Q$3="NO VALVOLA 3V","NO VALVOLA 3V",VLOOKUP($Q$3,'Descrizione DEI res'!$B$2:$L$152,7,FALSE))</f>
        <v>96</v>
      </c>
      <c r="S315" s="86">
        <f>IF($Q$3="NO VALVOLA 3V","NO VALVOLA 3V",VLOOKUP($Q$3,'Descrizione DEI res'!$B$2:$L$152,8,FALSE))</f>
        <v>288.69</v>
      </c>
      <c r="T315" s="39" t="s">
        <v>83</v>
      </c>
    </row>
    <row r="316" spans="1:20" ht="15" hidden="1" customHeight="1">
      <c r="A316" s="29" t="s">
        <v>45</v>
      </c>
      <c r="B316" s="29" t="s">
        <v>42</v>
      </c>
      <c r="C316" s="2" t="s">
        <v>260</v>
      </c>
      <c r="D316" s="2">
        <v>7221291</v>
      </c>
      <c r="E316" s="50" t="s">
        <v>63</v>
      </c>
      <c r="F316" s="10">
        <v>5296</v>
      </c>
      <c r="G316" s="10">
        <v>3744</v>
      </c>
      <c r="H316" s="10">
        <v>179</v>
      </c>
      <c r="I316" s="34">
        <f t="shared" ref="I316" si="92">F316+G316+H316</f>
        <v>9219</v>
      </c>
      <c r="J316" s="40" t="s">
        <v>236</v>
      </c>
      <c r="K316" s="35">
        <v>26</v>
      </c>
      <c r="L316" s="35">
        <v>74</v>
      </c>
      <c r="M316" s="34">
        <v>12025.09</v>
      </c>
      <c r="N316" s="86">
        <f>VLOOKUP($N$3,'Descrizione DEI res'!$B$2:$L$152,6,FALSE)</f>
        <v>21</v>
      </c>
      <c r="O316" s="86">
        <f>VLOOKUP($N$3,'Descrizione DEI res'!$B$2:$L$152,7,FALSE)</f>
        <v>79</v>
      </c>
      <c r="P316" s="87">
        <f>VLOOKUP($N$3,'Descrizione DEI res'!$B$2:$L$152,8,FALSE)</f>
        <v>1943.89</v>
      </c>
      <c r="Q316" s="86">
        <f>IF($Q$3="NO VALVOLA 3V","NO VALVOLA 3V",VLOOKUP($Q$3,'Descrizione DEI res'!$B$2:$L$152,6,FALSE))</f>
        <v>4</v>
      </c>
      <c r="R316" s="86">
        <f>IF($Q$3="NO VALVOLA 3V","NO VALVOLA 3V",VLOOKUP($Q$3,'Descrizione DEI res'!$B$2:$L$152,7,FALSE))</f>
        <v>96</v>
      </c>
      <c r="S316" s="86">
        <f>IF($Q$3="NO VALVOLA 3V","NO VALVOLA 3V",VLOOKUP($Q$3,'Descrizione DEI res'!$B$2:$L$152,8,FALSE))</f>
        <v>288.69</v>
      </c>
      <c r="T316" s="39" t="s">
        <v>89</v>
      </c>
    </row>
    <row r="317" spans="1:20" ht="15" hidden="1" customHeight="1">
      <c r="A317" s="3" t="s">
        <v>46</v>
      </c>
      <c r="B317" s="3" t="s">
        <v>42</v>
      </c>
      <c r="C317" s="2" t="s">
        <v>259</v>
      </c>
      <c r="D317" s="2">
        <v>7221291</v>
      </c>
      <c r="E317" s="50" t="s">
        <v>63</v>
      </c>
      <c r="F317" s="10">
        <v>7121</v>
      </c>
      <c r="G317" s="10">
        <v>3744</v>
      </c>
      <c r="H317" s="10">
        <v>179</v>
      </c>
      <c r="I317" s="34">
        <f t="shared" si="88"/>
        <v>11044</v>
      </c>
      <c r="J317" s="40" t="s">
        <v>237</v>
      </c>
      <c r="K317" s="35">
        <v>25</v>
      </c>
      <c r="L317" s="35">
        <v>75</v>
      </c>
      <c r="M317" s="34">
        <v>12164.73</v>
      </c>
      <c r="N317" s="86">
        <f>VLOOKUP($N$3,'Descrizione DEI res'!$B$2:$L$152,6,FALSE)</f>
        <v>21</v>
      </c>
      <c r="O317" s="86">
        <f>VLOOKUP($N$3,'Descrizione DEI res'!$B$2:$L$152,7,FALSE)</f>
        <v>79</v>
      </c>
      <c r="P317" s="87">
        <f>VLOOKUP($N$3,'Descrizione DEI res'!$B$2:$L$152,8,FALSE)</f>
        <v>1943.89</v>
      </c>
      <c r="Q317" s="86">
        <f>IF($Q$3="NO VALVOLA 3V","NO VALVOLA 3V",VLOOKUP($Q$3,'Descrizione DEI res'!$B$2:$L$152,6,FALSE))</f>
        <v>4</v>
      </c>
      <c r="R317" s="86">
        <f>IF($Q$3="NO VALVOLA 3V","NO VALVOLA 3V",VLOOKUP($Q$3,'Descrizione DEI res'!$B$2:$L$152,7,FALSE))</f>
        <v>96</v>
      </c>
      <c r="S317" s="86">
        <f>IF($Q$3="NO VALVOLA 3V","NO VALVOLA 3V",VLOOKUP($Q$3,'Descrizione DEI res'!$B$2:$L$152,8,FALSE))</f>
        <v>288.69</v>
      </c>
      <c r="T317" s="39" t="s">
        <v>91</v>
      </c>
    </row>
    <row r="318" spans="1:20" ht="15" hidden="1" customHeight="1">
      <c r="A318" s="3" t="s">
        <v>47</v>
      </c>
      <c r="B318" s="3" t="s">
        <v>42</v>
      </c>
      <c r="C318" s="2" t="s">
        <v>257</v>
      </c>
      <c r="D318" s="2">
        <v>7221291</v>
      </c>
      <c r="E318" s="50" t="s">
        <v>63</v>
      </c>
      <c r="F318" s="10">
        <v>7426</v>
      </c>
      <c r="G318" s="10">
        <v>3744</v>
      </c>
      <c r="H318" s="10">
        <v>179</v>
      </c>
      <c r="I318" s="34">
        <f t="shared" si="88"/>
        <v>11349</v>
      </c>
      <c r="J318" s="40" t="s">
        <v>237</v>
      </c>
      <c r="K318" s="35">
        <v>25</v>
      </c>
      <c r="L318" s="35">
        <v>75</v>
      </c>
      <c r="M318" s="34">
        <v>12164.73</v>
      </c>
      <c r="N318" s="86">
        <f>VLOOKUP($N$3,'Descrizione DEI res'!$B$2:$L$152,6,FALSE)</f>
        <v>21</v>
      </c>
      <c r="O318" s="86">
        <f>VLOOKUP($N$3,'Descrizione DEI res'!$B$2:$L$152,7,FALSE)</f>
        <v>79</v>
      </c>
      <c r="P318" s="87">
        <f>VLOOKUP($N$3,'Descrizione DEI res'!$B$2:$L$152,8,FALSE)</f>
        <v>1943.89</v>
      </c>
      <c r="Q318" s="86">
        <f>IF($Q$3="NO VALVOLA 3V","NO VALVOLA 3V",VLOOKUP($Q$3,'Descrizione DEI res'!$B$2:$L$152,6,FALSE))</f>
        <v>4</v>
      </c>
      <c r="R318" s="86">
        <f>IF($Q$3="NO VALVOLA 3V","NO VALVOLA 3V",VLOOKUP($Q$3,'Descrizione DEI res'!$B$2:$L$152,7,FALSE))</f>
        <v>96</v>
      </c>
      <c r="S318" s="86">
        <f>IF($Q$3="NO VALVOLA 3V","NO VALVOLA 3V",VLOOKUP($Q$3,'Descrizione DEI res'!$B$2:$L$152,8,FALSE))</f>
        <v>288.69</v>
      </c>
      <c r="T318" s="39" t="s">
        <v>91</v>
      </c>
    </row>
    <row r="319" spans="1:20" ht="15" hidden="1" customHeight="1">
      <c r="A319" s="3" t="s">
        <v>48</v>
      </c>
      <c r="B319" s="3" t="s">
        <v>42</v>
      </c>
      <c r="C319" s="2" t="s">
        <v>258</v>
      </c>
      <c r="D319" s="2">
        <v>7221291</v>
      </c>
      <c r="E319" s="50" t="s">
        <v>63</v>
      </c>
      <c r="F319" s="10">
        <v>8400</v>
      </c>
      <c r="G319" s="10">
        <v>3744</v>
      </c>
      <c r="H319" s="10">
        <v>179</v>
      </c>
      <c r="I319" s="34">
        <f t="shared" si="88"/>
        <v>12323</v>
      </c>
      <c r="J319" s="40" t="s">
        <v>182</v>
      </c>
      <c r="K319" s="35"/>
      <c r="L319" s="35"/>
      <c r="M319" s="34"/>
      <c r="N319" s="86"/>
      <c r="O319" s="86"/>
      <c r="P319" s="86"/>
      <c r="Q319" s="86"/>
      <c r="R319" s="86"/>
      <c r="S319" s="86"/>
    </row>
    <row r="320" spans="1:20" ht="15" hidden="1" customHeight="1">
      <c r="A320" s="3" t="s">
        <v>49</v>
      </c>
      <c r="B320" s="3" t="s">
        <v>42</v>
      </c>
      <c r="C320" s="2" t="s">
        <v>256</v>
      </c>
      <c r="D320" s="2">
        <v>7221291</v>
      </c>
      <c r="E320" s="50" t="s">
        <v>63</v>
      </c>
      <c r="F320" s="10">
        <v>8643</v>
      </c>
      <c r="G320" s="10">
        <v>3744</v>
      </c>
      <c r="H320" s="10">
        <v>179</v>
      </c>
      <c r="I320" s="34">
        <f t="shared" si="88"/>
        <v>12566</v>
      </c>
      <c r="J320" s="40" t="s">
        <v>182</v>
      </c>
      <c r="K320" s="35"/>
      <c r="L320" s="35"/>
      <c r="M320" s="34"/>
      <c r="N320" s="86"/>
      <c r="O320" s="86"/>
      <c r="P320" s="86"/>
      <c r="Q320" s="86"/>
      <c r="R320" s="86"/>
      <c r="S320" s="86"/>
    </row>
    <row r="321" spans="1:20" ht="15" hidden="1" customHeight="1">
      <c r="A321" s="91" t="s">
        <v>0</v>
      </c>
      <c r="B321" s="91"/>
      <c r="C321" s="2">
        <v>7708642</v>
      </c>
      <c r="D321" s="7" t="s">
        <v>50</v>
      </c>
      <c r="E321" s="50"/>
      <c r="F321" s="10"/>
      <c r="G321" s="13"/>
      <c r="H321" s="12"/>
      <c r="I321" s="34"/>
      <c r="J321" s="24" t="s">
        <v>238</v>
      </c>
      <c r="K321" s="25">
        <v>21</v>
      </c>
      <c r="L321" s="25">
        <v>79</v>
      </c>
      <c r="M321" s="26" t="s">
        <v>133</v>
      </c>
      <c r="N321" s="86" t="s">
        <v>582</v>
      </c>
      <c r="O321" s="86" t="s">
        <v>582</v>
      </c>
      <c r="P321" s="86" t="s">
        <v>582</v>
      </c>
      <c r="Q321" s="86" t="s">
        <v>582</v>
      </c>
      <c r="R321" s="86" t="s">
        <v>582</v>
      </c>
      <c r="S321" s="86" t="s">
        <v>582</v>
      </c>
    </row>
    <row r="322" spans="1:20" ht="15" hidden="1" customHeight="1">
      <c r="A322" s="91" t="s">
        <v>1</v>
      </c>
      <c r="B322" s="91"/>
      <c r="C322" s="2">
        <v>7708643</v>
      </c>
      <c r="D322" s="7" t="s">
        <v>50</v>
      </c>
      <c r="E322" s="50"/>
      <c r="F322" s="10"/>
      <c r="G322" s="13"/>
      <c r="H322" s="12"/>
      <c r="I322" s="34"/>
      <c r="J322" s="24" t="s">
        <v>238</v>
      </c>
      <c r="K322" s="25">
        <v>21</v>
      </c>
      <c r="L322" s="25">
        <v>79</v>
      </c>
      <c r="M322" s="26" t="s">
        <v>133</v>
      </c>
      <c r="N322" s="86" t="s">
        <v>582</v>
      </c>
      <c r="O322" s="86" t="s">
        <v>582</v>
      </c>
      <c r="P322" s="86" t="s">
        <v>582</v>
      </c>
      <c r="Q322" s="86" t="s">
        <v>582</v>
      </c>
      <c r="R322" s="86" t="s">
        <v>582</v>
      </c>
      <c r="S322" s="86" t="s">
        <v>582</v>
      </c>
      <c r="T322" s="39" t="s">
        <v>83</v>
      </c>
    </row>
    <row r="323" spans="1:20" ht="15" hidden="1" customHeight="1">
      <c r="A323" s="91" t="s">
        <v>1</v>
      </c>
      <c r="B323" s="91"/>
      <c r="C323" s="2">
        <v>7708643</v>
      </c>
      <c r="D323" s="7" t="s">
        <v>50</v>
      </c>
      <c r="E323" s="50"/>
      <c r="F323" s="10"/>
      <c r="G323" s="13"/>
      <c r="H323" s="12"/>
      <c r="I323" s="34"/>
      <c r="J323" s="24" t="s">
        <v>239</v>
      </c>
      <c r="K323" s="25">
        <v>21</v>
      </c>
      <c r="L323" s="25">
        <v>79</v>
      </c>
      <c r="M323" s="26" t="s">
        <v>134</v>
      </c>
      <c r="N323" s="86" t="s">
        <v>582</v>
      </c>
      <c r="O323" s="86" t="s">
        <v>582</v>
      </c>
      <c r="P323" s="86" t="s">
        <v>582</v>
      </c>
      <c r="Q323" s="86" t="s">
        <v>582</v>
      </c>
      <c r="R323" s="86" t="s">
        <v>582</v>
      </c>
      <c r="S323" s="86" t="s">
        <v>582</v>
      </c>
      <c r="T323" s="39" t="s">
        <v>89</v>
      </c>
    </row>
    <row r="324" spans="1:20" ht="15" hidden="1" customHeight="1">
      <c r="A324" s="92" t="s">
        <v>51</v>
      </c>
      <c r="B324" s="92"/>
      <c r="C324" s="8" t="s">
        <v>52</v>
      </c>
      <c r="D324" s="9" t="s">
        <v>50</v>
      </c>
      <c r="E324" s="50"/>
      <c r="F324" s="11"/>
      <c r="G324" s="14"/>
      <c r="H324" s="12"/>
      <c r="I324" s="34"/>
      <c r="J324" s="24" t="s">
        <v>238</v>
      </c>
      <c r="K324" s="25">
        <v>21</v>
      </c>
      <c r="L324" s="25">
        <v>79</v>
      </c>
      <c r="M324" s="26" t="s">
        <v>133</v>
      </c>
      <c r="N324" s="86" t="s">
        <v>582</v>
      </c>
      <c r="O324" s="86" t="s">
        <v>582</v>
      </c>
      <c r="P324" s="86" t="s">
        <v>582</v>
      </c>
      <c r="Q324" s="86" t="s">
        <v>582</v>
      </c>
      <c r="R324" s="86" t="s">
        <v>582</v>
      </c>
      <c r="S324" s="86" t="s">
        <v>582</v>
      </c>
      <c r="T324" s="39" t="s">
        <v>83</v>
      </c>
    </row>
    <row r="325" spans="1:20" ht="15" hidden="1" customHeight="1">
      <c r="A325" s="92" t="s">
        <v>51</v>
      </c>
      <c r="B325" s="92"/>
      <c r="C325" s="8" t="s">
        <v>52</v>
      </c>
      <c r="D325" s="9" t="s">
        <v>50</v>
      </c>
      <c r="E325" s="50"/>
      <c r="F325" s="11"/>
      <c r="G325" s="14"/>
      <c r="H325" s="12"/>
      <c r="I325" s="34"/>
      <c r="J325" s="24" t="s">
        <v>240</v>
      </c>
      <c r="K325" s="25">
        <v>18</v>
      </c>
      <c r="L325" s="25">
        <v>82</v>
      </c>
      <c r="M325" s="26" t="s">
        <v>135</v>
      </c>
      <c r="N325" s="86" t="s">
        <v>582</v>
      </c>
      <c r="O325" s="86" t="s">
        <v>582</v>
      </c>
      <c r="P325" s="86" t="s">
        <v>582</v>
      </c>
      <c r="Q325" s="86" t="s">
        <v>582</v>
      </c>
      <c r="R325" s="86" t="s">
        <v>582</v>
      </c>
      <c r="S325" s="86" t="s">
        <v>582</v>
      </c>
      <c r="T325" s="39" t="s">
        <v>91</v>
      </c>
    </row>
    <row r="326" spans="1:20" s="6" customFormat="1" ht="15" hidden="1" customHeight="1">
      <c r="A326" s="92" t="s">
        <v>248</v>
      </c>
      <c r="B326" s="92"/>
      <c r="C326" s="8" t="s">
        <v>249</v>
      </c>
      <c r="D326" s="9" t="s">
        <v>50</v>
      </c>
      <c r="E326" s="78"/>
      <c r="F326" s="11"/>
      <c r="G326" s="14"/>
      <c r="H326" s="12"/>
      <c r="I326" s="79"/>
      <c r="J326" s="24" t="s">
        <v>238</v>
      </c>
      <c r="K326" s="80">
        <v>21</v>
      </c>
      <c r="L326" s="80">
        <v>79</v>
      </c>
      <c r="M326" s="24" t="s">
        <v>133</v>
      </c>
      <c r="N326" s="86" t="s">
        <v>582</v>
      </c>
      <c r="O326" s="86" t="s">
        <v>582</v>
      </c>
      <c r="P326" s="86" t="s">
        <v>582</v>
      </c>
      <c r="Q326" s="86" t="s">
        <v>582</v>
      </c>
      <c r="R326" s="86" t="s">
        <v>582</v>
      </c>
      <c r="S326" s="86" t="s">
        <v>582</v>
      </c>
      <c r="T326" s="81"/>
    </row>
    <row r="327" spans="1:20" s="6" customFormat="1" ht="15" hidden="1" customHeight="1">
      <c r="A327" s="92" t="s">
        <v>246</v>
      </c>
      <c r="B327" s="92"/>
      <c r="C327" s="8" t="s">
        <v>247</v>
      </c>
      <c r="D327" s="9" t="s">
        <v>50</v>
      </c>
      <c r="E327" s="78"/>
      <c r="F327" s="11"/>
      <c r="G327" s="14"/>
      <c r="H327" s="12"/>
      <c r="I327" s="79"/>
      <c r="J327" s="24" t="s">
        <v>238</v>
      </c>
      <c r="K327" s="80">
        <v>21</v>
      </c>
      <c r="L327" s="80">
        <v>79</v>
      </c>
      <c r="M327" s="24" t="s">
        <v>133</v>
      </c>
      <c r="N327" s="86" t="s">
        <v>582</v>
      </c>
      <c r="O327" s="86" t="s">
        <v>582</v>
      </c>
      <c r="P327" s="86" t="s">
        <v>582</v>
      </c>
      <c r="Q327" s="86" t="s">
        <v>582</v>
      </c>
      <c r="R327" s="86" t="s">
        <v>582</v>
      </c>
      <c r="S327" s="86" t="s">
        <v>582</v>
      </c>
      <c r="T327" s="82" t="s">
        <v>83</v>
      </c>
    </row>
    <row r="328" spans="1:20" s="6" customFormat="1" ht="15" hidden="1" customHeight="1">
      <c r="A328" s="92" t="s">
        <v>246</v>
      </c>
      <c r="B328" s="92"/>
      <c r="C328" s="8" t="s">
        <v>247</v>
      </c>
      <c r="D328" s="9" t="s">
        <v>50</v>
      </c>
      <c r="E328" s="78"/>
      <c r="F328" s="11"/>
      <c r="G328" s="14"/>
      <c r="H328" s="12"/>
      <c r="I328" s="79"/>
      <c r="J328" s="24" t="s">
        <v>239</v>
      </c>
      <c r="K328" s="80">
        <v>21</v>
      </c>
      <c r="L328" s="80">
        <v>79</v>
      </c>
      <c r="M328" s="24" t="s">
        <v>134</v>
      </c>
      <c r="N328" s="86" t="s">
        <v>582</v>
      </c>
      <c r="O328" s="86" t="s">
        <v>582</v>
      </c>
      <c r="P328" s="86" t="s">
        <v>582</v>
      </c>
      <c r="Q328" s="86" t="s">
        <v>582</v>
      </c>
      <c r="R328" s="86" t="s">
        <v>582</v>
      </c>
      <c r="S328" s="86" t="s">
        <v>582</v>
      </c>
      <c r="T328" s="82" t="s">
        <v>89</v>
      </c>
    </row>
    <row r="329" spans="1:20" s="6" customFormat="1" ht="15" hidden="1" customHeight="1">
      <c r="A329" s="92" t="s">
        <v>243</v>
      </c>
      <c r="B329" s="92"/>
      <c r="C329" s="8" t="s">
        <v>244</v>
      </c>
      <c r="D329" s="9" t="s">
        <v>50</v>
      </c>
      <c r="E329" s="78"/>
      <c r="F329" s="11"/>
      <c r="G329" s="14"/>
      <c r="H329" s="12"/>
      <c r="I329" s="79"/>
      <c r="J329" s="24" t="s">
        <v>238</v>
      </c>
      <c r="K329" s="80">
        <v>21</v>
      </c>
      <c r="L329" s="80">
        <v>79</v>
      </c>
      <c r="M329" s="24" t="s">
        <v>133</v>
      </c>
      <c r="N329" s="86" t="s">
        <v>582</v>
      </c>
      <c r="O329" s="86" t="s">
        <v>582</v>
      </c>
      <c r="P329" s="86" t="s">
        <v>582</v>
      </c>
      <c r="Q329" s="86" t="s">
        <v>582</v>
      </c>
      <c r="R329" s="86" t="s">
        <v>582</v>
      </c>
      <c r="S329" s="86" t="s">
        <v>582</v>
      </c>
      <c r="T329" s="81"/>
    </row>
    <row r="330" spans="1:20" s="6" customFormat="1" ht="15" hidden="1" customHeight="1">
      <c r="A330" s="92" t="s">
        <v>241</v>
      </c>
      <c r="B330" s="92"/>
      <c r="C330" s="8" t="s">
        <v>242</v>
      </c>
      <c r="D330" s="9" t="s">
        <v>50</v>
      </c>
      <c r="E330" s="78"/>
      <c r="F330" s="11"/>
      <c r="G330" s="14"/>
      <c r="H330" s="12"/>
      <c r="I330" s="79"/>
      <c r="J330" s="24" t="s">
        <v>238</v>
      </c>
      <c r="K330" s="80">
        <v>21</v>
      </c>
      <c r="L330" s="80">
        <v>79</v>
      </c>
      <c r="M330" s="24" t="s">
        <v>133</v>
      </c>
      <c r="N330" s="86" t="s">
        <v>582</v>
      </c>
      <c r="O330" s="86" t="s">
        <v>582</v>
      </c>
      <c r="P330" s="86" t="s">
        <v>582</v>
      </c>
      <c r="Q330" s="86" t="s">
        <v>582</v>
      </c>
      <c r="R330" s="86" t="s">
        <v>582</v>
      </c>
      <c r="S330" s="86" t="s">
        <v>582</v>
      </c>
      <c r="T330" s="82" t="s">
        <v>83</v>
      </c>
    </row>
    <row r="331" spans="1:20" s="6" customFormat="1" ht="15" hidden="1" customHeight="1">
      <c r="A331" s="92" t="s">
        <v>241</v>
      </c>
      <c r="B331" s="92"/>
      <c r="C331" s="8" t="s">
        <v>242</v>
      </c>
      <c r="D331" s="9" t="s">
        <v>50</v>
      </c>
      <c r="E331" s="78"/>
      <c r="F331" s="11"/>
      <c r="G331" s="14"/>
      <c r="H331" s="12"/>
      <c r="I331" s="79"/>
      <c r="J331" s="24" t="s">
        <v>239</v>
      </c>
      <c r="K331" s="80">
        <v>21</v>
      </c>
      <c r="L331" s="80">
        <v>79</v>
      </c>
      <c r="M331" s="24" t="s">
        <v>134</v>
      </c>
      <c r="N331" s="86" t="s">
        <v>582</v>
      </c>
      <c r="O331" s="86" t="s">
        <v>582</v>
      </c>
      <c r="P331" s="86" t="s">
        <v>582</v>
      </c>
      <c r="Q331" s="86" t="s">
        <v>582</v>
      </c>
      <c r="R331" s="86" t="s">
        <v>582</v>
      </c>
      <c r="S331" s="86" t="s">
        <v>582</v>
      </c>
      <c r="T331" s="82" t="s">
        <v>89</v>
      </c>
    </row>
    <row r="333" spans="1:20">
      <c r="A333" s="5" t="s">
        <v>60</v>
      </c>
    </row>
    <row r="334" spans="1:20">
      <c r="A334" s="5" t="s">
        <v>62</v>
      </c>
    </row>
    <row r="348" spans="9:9" ht="13.8">
      <c r="I348" s="62"/>
    </row>
    <row r="349" spans="9:9" ht="13.8">
      <c r="I349" s="62"/>
    </row>
  </sheetData>
  <autoFilter ref="A4:M331" xr:uid="{1EDFE4F4-4050-433A-9862-29EFC3543182}">
    <filterColumn colId="0">
      <filters>
        <filter val="PBS-i 11 MR H WH2"/>
      </filters>
    </filterColumn>
    <filterColumn colId="1">
      <filters>
        <filter val="LUNA DUO-TEC E 1.24"/>
      </filters>
    </filterColumn>
  </autoFilter>
  <mergeCells count="16">
    <mergeCell ref="A331:B331"/>
    <mergeCell ref="A326:B326"/>
    <mergeCell ref="A327:B327"/>
    <mergeCell ref="A329:B329"/>
    <mergeCell ref="A330:B330"/>
    <mergeCell ref="A328:B328"/>
    <mergeCell ref="N2:P2"/>
    <mergeCell ref="Q2:S2"/>
    <mergeCell ref="A321:B321"/>
    <mergeCell ref="A322:B322"/>
    <mergeCell ref="A325:B325"/>
    <mergeCell ref="N3:P3"/>
    <mergeCell ref="Q3:S3"/>
    <mergeCell ref="A323:B323"/>
    <mergeCell ref="A324:B324"/>
    <mergeCell ref="A1:B2"/>
  </mergeCells>
  <phoneticPr fontId="3" type="noConversion"/>
  <pageMargins left="0.7" right="0.7" top="0.75" bottom="0.75" header="0.3" footer="0.3"/>
  <pageSetup paperSize="9"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76DF1-F81B-4A95-8E39-2C81205D7A7E}">
          <x14:formula1>
            <xm:f>'Descrizione DEI res'!$B$84:$B$86</xm:f>
          </x14:formula1>
          <xm:sqref>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B02D-0C98-40B2-B23C-F2A10BAF6153}">
  <sheetPr filterMode="1"/>
  <dimension ref="A1:AH279"/>
  <sheetViews>
    <sheetView zoomScale="70" zoomScaleNormal="70" workbookViewId="0">
      <selection activeCell="AH109" sqref="AH109"/>
    </sheetView>
  </sheetViews>
  <sheetFormatPr defaultRowHeight="14.4"/>
  <cols>
    <col min="1" max="1" width="10.21875" customWidth="1"/>
    <col min="2" max="2" width="12.44140625" customWidth="1"/>
    <col min="3" max="3" width="13.77734375" bestFit="1" customWidth="1"/>
    <col min="4" max="4" width="23.5546875" hidden="1" customWidth="1"/>
    <col min="5" max="5" width="48.21875" hidden="1" customWidth="1"/>
    <col min="6" max="6" width="58.21875" hidden="1" customWidth="1"/>
    <col min="7" max="7" width="78.77734375" hidden="1" customWidth="1"/>
    <col min="8" max="8" width="27" hidden="1" customWidth="1"/>
    <col min="9" max="9" width="27.5546875" hidden="1" customWidth="1"/>
    <col min="10" max="10" width="44.21875" hidden="1" customWidth="1"/>
    <col min="11" max="11" width="35.21875" hidden="1" customWidth="1"/>
    <col min="12" max="13" width="41.21875" hidden="1" customWidth="1"/>
    <col min="14" max="14" width="65.77734375" hidden="1" customWidth="1"/>
    <col min="15" max="15" width="33.21875" hidden="1" customWidth="1"/>
    <col min="16" max="16" width="30.77734375" hidden="1" customWidth="1"/>
    <col min="17" max="17" width="19.77734375" hidden="1" customWidth="1"/>
    <col min="18" max="18" width="13.5546875" hidden="1" customWidth="1"/>
    <col min="19" max="19" width="10.5546875" hidden="1" customWidth="1"/>
    <col min="20" max="20" width="10.77734375" hidden="1" customWidth="1"/>
    <col min="21" max="21" width="10.77734375" customWidth="1"/>
    <col min="22" max="22" width="18.5546875" customWidth="1"/>
    <col min="23" max="23" width="11.5546875" customWidth="1"/>
    <col min="24" max="24" width="15.5546875" style="76" customWidth="1"/>
    <col min="25" max="25" width="15.77734375" style="76" customWidth="1"/>
    <col min="26" max="26" width="16.77734375" customWidth="1"/>
    <col min="27" max="27" width="14.21875" style="76" customWidth="1"/>
    <col min="28" max="28" width="16.77734375" customWidth="1"/>
    <col min="29" max="29" width="13" customWidth="1"/>
    <col min="32" max="32" width="15" customWidth="1"/>
  </cols>
  <sheetData>
    <row r="1" spans="1:32" ht="28.5" customHeight="1">
      <c r="A1" s="84" t="s">
        <v>584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57"/>
      <c r="Y1" s="57"/>
      <c r="Z1" s="60"/>
      <c r="AA1" s="59"/>
      <c r="AB1" s="59"/>
      <c r="AC1" s="60"/>
      <c r="AD1" s="60"/>
      <c r="AE1" s="60"/>
      <c r="AF1" s="60"/>
    </row>
    <row r="2" spans="1:32" ht="35.25" customHeight="1">
      <c r="A2" s="5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7"/>
      <c r="Y2" s="57"/>
      <c r="Z2" s="58"/>
      <c r="AA2" s="57"/>
      <c r="AB2" s="58"/>
      <c r="AC2" s="58"/>
      <c r="AD2" s="58"/>
      <c r="AE2" s="58"/>
      <c r="AF2" s="58"/>
    </row>
    <row r="3" spans="1:32" ht="77.25" customHeight="1">
      <c r="A3" s="16" t="s">
        <v>496</v>
      </c>
      <c r="B3" s="16" t="s">
        <v>497</v>
      </c>
      <c r="C3" s="16" t="s">
        <v>498</v>
      </c>
      <c r="D3" s="16" t="s">
        <v>500</v>
      </c>
      <c r="E3" s="16" t="s">
        <v>501</v>
      </c>
      <c r="F3" s="16" t="s">
        <v>502</v>
      </c>
      <c r="G3" s="16" t="s">
        <v>503</v>
      </c>
      <c r="H3" s="16" t="s">
        <v>504</v>
      </c>
      <c r="I3" s="16" t="s">
        <v>505</v>
      </c>
      <c r="J3" s="16" t="s">
        <v>506</v>
      </c>
      <c r="K3" s="16" t="s">
        <v>507</v>
      </c>
      <c r="L3" s="16" t="s">
        <v>508</v>
      </c>
      <c r="M3" s="16" t="s">
        <v>509</v>
      </c>
      <c r="N3" s="16" t="s">
        <v>510</v>
      </c>
      <c r="O3" s="16" t="s">
        <v>511</v>
      </c>
      <c r="P3" s="16" t="s">
        <v>512</v>
      </c>
      <c r="Q3" s="16" t="s">
        <v>513</v>
      </c>
      <c r="R3" s="16" t="s">
        <v>514</v>
      </c>
      <c r="S3" s="16" t="s">
        <v>515</v>
      </c>
      <c r="T3" s="16" t="s">
        <v>516</v>
      </c>
      <c r="U3" s="16" t="s">
        <v>517</v>
      </c>
      <c r="V3" s="16" t="s">
        <v>518</v>
      </c>
      <c r="W3" s="16" t="s">
        <v>576</v>
      </c>
      <c r="X3" s="74" t="s">
        <v>499</v>
      </c>
      <c r="Y3" s="74" t="s">
        <v>555</v>
      </c>
      <c r="Z3" s="74" t="s">
        <v>577</v>
      </c>
      <c r="AA3" s="74" t="s">
        <v>578</v>
      </c>
      <c r="AB3" s="61" t="s">
        <v>213</v>
      </c>
      <c r="AC3" s="61" t="s">
        <v>64</v>
      </c>
      <c r="AD3" s="16" t="s">
        <v>65</v>
      </c>
      <c r="AE3" s="16" t="s">
        <v>66</v>
      </c>
      <c r="AF3" s="61" t="s">
        <v>494</v>
      </c>
    </row>
    <row r="4" spans="1:32" hidden="1">
      <c r="A4" s="16">
        <v>1</v>
      </c>
      <c r="B4" s="75" t="s">
        <v>519</v>
      </c>
      <c r="C4" s="16">
        <v>20</v>
      </c>
      <c r="D4" s="75" t="s">
        <v>520</v>
      </c>
      <c r="E4" s="75">
        <v>21.5</v>
      </c>
      <c r="F4" s="75">
        <v>22.5</v>
      </c>
      <c r="G4" s="75">
        <v>1.41</v>
      </c>
      <c r="H4" s="75" t="s">
        <v>521</v>
      </c>
      <c r="I4" s="75" t="s">
        <v>522</v>
      </c>
      <c r="J4" s="75">
        <f>F4/5</f>
        <v>4.5</v>
      </c>
      <c r="K4" s="75">
        <f>E4/5</f>
        <v>4.3</v>
      </c>
      <c r="L4" s="75">
        <f>J4/5.2</f>
        <v>0.86538461538461531</v>
      </c>
      <c r="M4" s="75">
        <f>J4/6</f>
        <v>0.75</v>
      </c>
      <c r="N4" s="75" t="str">
        <f>IF(AND(K4&gt;3,K4&lt;=4),"UBHP 200 SC",IF(AND(K4&gt;4,K4&lt;=6),"UBHP 300 SC",IF(AND(K4&gt;6,K4&lt;=7),"UBHP 500 SC",IF(AND(K4&gt;7,K4&lt;=8),"UBHP 800 SC",IF(AND(K4&gt;8,K4&lt;10),"UBHP 1000 SC",IF(AND(K4&gt;=10,K4&lt;=15),"UBHP 2000 SC","Serpentina &gt; 15 mq"))))))</f>
        <v>UBHP 300 SC</v>
      </c>
      <c r="O4" s="75" t="s">
        <v>523</v>
      </c>
      <c r="P4" s="75">
        <v>51</v>
      </c>
      <c r="Q4" s="75" t="str">
        <f>IF(AND(P4&gt;50,P4&lt;100),"UBPU 100 PLUS",IF(AND(P4&gt;=100,P4&lt;300),"UBPU 300 PLUS",IF(AND(P4&gt;=300,P4&lt;600),"UBPU 500 PLUS",P4&amp;" lt")))</f>
        <v>UBPU 100 PLUS</v>
      </c>
      <c r="R4" s="75">
        <v>5</v>
      </c>
      <c r="S4" s="75">
        <v>4.3</v>
      </c>
      <c r="T4" s="75">
        <v>3.9</v>
      </c>
      <c r="U4" s="16">
        <v>1</v>
      </c>
      <c r="V4" s="75" t="s">
        <v>552</v>
      </c>
      <c r="W4" s="16" t="s">
        <v>535</v>
      </c>
      <c r="X4" s="16" t="s">
        <v>255</v>
      </c>
      <c r="Y4" s="16">
        <v>7221292</v>
      </c>
      <c r="Z4" s="77">
        <v>13120</v>
      </c>
      <c r="AA4" s="77">
        <v>3819</v>
      </c>
      <c r="AB4" s="77">
        <f>AA4+Z4</f>
        <v>16939</v>
      </c>
      <c r="AC4" s="16" t="s">
        <v>556</v>
      </c>
      <c r="AD4" s="16">
        <v>10</v>
      </c>
      <c r="AE4" s="16">
        <v>90</v>
      </c>
      <c r="AF4" s="16" t="s">
        <v>481</v>
      </c>
    </row>
    <row r="5" spans="1:32" hidden="1">
      <c r="A5" s="16">
        <v>1</v>
      </c>
      <c r="B5" s="75" t="s">
        <v>519</v>
      </c>
      <c r="C5" s="16">
        <v>20</v>
      </c>
      <c r="D5" s="75" t="s">
        <v>520</v>
      </c>
      <c r="E5" s="75">
        <v>21.5</v>
      </c>
      <c r="F5" s="75">
        <v>22.5</v>
      </c>
      <c r="G5" s="75">
        <v>1.41</v>
      </c>
      <c r="H5" s="75" t="s">
        <v>521</v>
      </c>
      <c r="I5" s="75" t="s">
        <v>522</v>
      </c>
      <c r="J5" s="75">
        <f>F5/5</f>
        <v>4.5</v>
      </c>
      <c r="K5" s="75">
        <f t="shared" ref="K5:K100" si="0">E5/5</f>
        <v>4.3</v>
      </c>
      <c r="L5" s="75">
        <f t="shared" ref="L5:L35" si="1">J5/5.2</f>
        <v>0.86538461538461531</v>
      </c>
      <c r="M5" s="75">
        <f t="shared" ref="M5:M46" si="2">J5/6</f>
        <v>0.75</v>
      </c>
      <c r="N5" s="75" t="str">
        <f t="shared" ref="N5:N100" si="3">IF(AND(K5&gt;3,K5&lt;=4),"UBHP 200 SC",IF(AND(K5&gt;4,K5&lt;=6),"UBHP 300 SC",IF(AND(K5&gt;6,K5&lt;=7),"UBHP 500 SC",IF(AND(K5&gt;7,K5&lt;=8),"UBHP 800 SC",IF(AND(K5&gt;8,K5&lt;10),"UBHP 1000 SC",IF(AND(K5&gt;=10,K5&lt;=15),"UBHP 2000 SC","Serpentina &gt; 15 mq"))))))</f>
        <v>UBHP 300 SC</v>
      </c>
      <c r="O5" s="75" t="s">
        <v>523</v>
      </c>
      <c r="P5" s="75">
        <v>51</v>
      </c>
      <c r="Q5" s="75" t="str">
        <f t="shared" ref="Q5:Q100" si="4">IF(AND(P5&gt;50,P5&lt;100),"UBPU 100 PLUS",IF(AND(P5&gt;=100,P5&lt;300),"UBPU 300 PLUS",IF(AND(P5&gt;=300,P5&lt;600),"UBPU 500 PLUS",P5&amp;" lt")))</f>
        <v>UBPU 100 PLUS</v>
      </c>
      <c r="R5" s="75">
        <v>5</v>
      </c>
      <c r="S5" s="75">
        <v>4.3</v>
      </c>
      <c r="T5" s="75">
        <v>3.9</v>
      </c>
      <c r="U5" s="16">
        <v>1</v>
      </c>
      <c r="V5" s="75" t="s">
        <v>552</v>
      </c>
      <c r="W5" s="16" t="s">
        <v>553</v>
      </c>
      <c r="X5" s="16" t="s">
        <v>255</v>
      </c>
      <c r="Y5" s="16">
        <v>7221293</v>
      </c>
      <c r="Z5" s="77">
        <v>13120</v>
      </c>
      <c r="AA5" s="77">
        <v>3970</v>
      </c>
      <c r="AB5" s="77">
        <f t="shared" ref="AB5:AB103" si="5">AA5+Z5</f>
        <v>17090</v>
      </c>
      <c r="AC5" s="16" t="s">
        <v>556</v>
      </c>
      <c r="AD5" s="16">
        <v>10</v>
      </c>
      <c r="AE5" s="16">
        <v>90</v>
      </c>
      <c r="AF5" s="16" t="s">
        <v>481</v>
      </c>
    </row>
    <row r="6" spans="1:32" hidden="1">
      <c r="A6" s="16">
        <v>2</v>
      </c>
      <c r="B6" s="75" t="s">
        <v>519</v>
      </c>
      <c r="C6" s="16">
        <v>20</v>
      </c>
      <c r="D6" s="75" t="s">
        <v>520</v>
      </c>
      <c r="E6" s="75">
        <v>21.5</v>
      </c>
      <c r="F6" s="75">
        <v>22.5</v>
      </c>
      <c r="G6" s="75">
        <v>1.41</v>
      </c>
      <c r="H6" s="75" t="s">
        <v>521</v>
      </c>
      <c r="I6" s="75" t="s">
        <v>522</v>
      </c>
      <c r="J6" s="75">
        <f t="shared" ref="J6:J100" si="6">F6/5</f>
        <v>4.5</v>
      </c>
      <c r="K6" s="75">
        <f t="shared" si="0"/>
        <v>4.3</v>
      </c>
      <c r="L6" s="75">
        <f t="shared" si="1"/>
        <v>0.86538461538461531</v>
      </c>
      <c r="M6" s="75">
        <f t="shared" si="2"/>
        <v>0.75</v>
      </c>
      <c r="N6" s="75" t="str">
        <f t="shared" si="3"/>
        <v>UBHP 300 SC</v>
      </c>
      <c r="O6" s="75" t="s">
        <v>523</v>
      </c>
      <c r="P6" s="75">
        <v>51</v>
      </c>
      <c r="Q6" s="75" t="str">
        <f t="shared" si="4"/>
        <v>UBPU 100 PLUS</v>
      </c>
      <c r="R6" s="75">
        <v>5</v>
      </c>
      <c r="S6" s="75">
        <v>4.3</v>
      </c>
      <c r="T6" s="75">
        <v>3.9</v>
      </c>
      <c r="U6" s="16">
        <v>2</v>
      </c>
      <c r="V6" s="75" t="s">
        <v>552</v>
      </c>
      <c r="W6" s="16" t="s">
        <v>553</v>
      </c>
      <c r="X6" s="16" t="s">
        <v>255</v>
      </c>
      <c r="Y6" s="16">
        <v>7221293</v>
      </c>
      <c r="Z6" s="77">
        <v>26240</v>
      </c>
      <c r="AA6" s="77">
        <v>7940</v>
      </c>
      <c r="AB6" s="77">
        <f t="shared" si="5"/>
        <v>34180</v>
      </c>
      <c r="AC6" s="16" t="s">
        <v>557</v>
      </c>
      <c r="AD6" s="16">
        <v>7</v>
      </c>
      <c r="AE6" s="16">
        <v>93</v>
      </c>
      <c r="AF6" s="16" t="s">
        <v>477</v>
      </c>
    </row>
    <row r="7" spans="1:32" hidden="1">
      <c r="A7" s="16">
        <v>3</v>
      </c>
      <c r="B7" s="75" t="s">
        <v>519</v>
      </c>
      <c r="C7" s="16">
        <v>20</v>
      </c>
      <c r="D7" s="75" t="s">
        <v>520</v>
      </c>
      <c r="E7" s="75">
        <v>21.5</v>
      </c>
      <c r="F7" s="75">
        <v>22.5</v>
      </c>
      <c r="G7" s="75">
        <v>1.41</v>
      </c>
      <c r="H7" s="75" t="s">
        <v>521</v>
      </c>
      <c r="I7" s="75" t="s">
        <v>522</v>
      </c>
      <c r="J7" s="75">
        <f t="shared" si="6"/>
        <v>4.5</v>
      </c>
      <c r="K7" s="75">
        <f t="shared" si="0"/>
        <v>4.3</v>
      </c>
      <c r="L7" s="75">
        <f t="shared" si="1"/>
        <v>0.86538461538461531</v>
      </c>
      <c r="M7" s="75">
        <f t="shared" si="2"/>
        <v>0.75</v>
      </c>
      <c r="N7" s="75" t="str">
        <f t="shared" si="3"/>
        <v>UBHP 300 SC</v>
      </c>
      <c r="O7" s="75" t="s">
        <v>523</v>
      </c>
      <c r="P7" s="75">
        <v>153</v>
      </c>
      <c r="Q7" s="75" t="str">
        <f t="shared" si="4"/>
        <v>UBPU 300 PLUS</v>
      </c>
      <c r="R7" s="75">
        <v>5</v>
      </c>
      <c r="S7" s="75">
        <v>4.3</v>
      </c>
      <c r="T7" s="75">
        <v>3.9</v>
      </c>
      <c r="U7" s="16">
        <v>2</v>
      </c>
      <c r="V7" s="75" t="s">
        <v>552</v>
      </c>
      <c r="W7" s="16" t="s">
        <v>536</v>
      </c>
      <c r="X7" s="16" t="s">
        <v>255</v>
      </c>
      <c r="Y7" s="16">
        <v>7221294</v>
      </c>
      <c r="Z7" s="77">
        <v>39360</v>
      </c>
      <c r="AA7" s="77">
        <v>10188</v>
      </c>
      <c r="AB7" s="77">
        <f t="shared" si="5"/>
        <v>49548</v>
      </c>
      <c r="AC7" s="16" t="s">
        <v>558</v>
      </c>
      <c r="AD7" s="16">
        <v>5</v>
      </c>
      <c r="AE7" s="16">
        <v>95</v>
      </c>
      <c r="AF7" s="16" t="s">
        <v>476</v>
      </c>
    </row>
    <row r="8" spans="1:32" hidden="1">
      <c r="A8" s="16">
        <v>3</v>
      </c>
      <c r="B8" s="75" t="s">
        <v>519</v>
      </c>
      <c r="C8" s="16">
        <v>20</v>
      </c>
      <c r="D8" s="75" t="s">
        <v>520</v>
      </c>
      <c r="E8" s="75">
        <v>21.5</v>
      </c>
      <c r="F8" s="75">
        <v>22.5</v>
      </c>
      <c r="G8" s="75">
        <v>1.41</v>
      </c>
      <c r="H8" s="75" t="s">
        <v>521</v>
      </c>
      <c r="I8" s="75" t="s">
        <v>522</v>
      </c>
      <c r="J8" s="75">
        <f t="shared" ref="J8" si="7">F8/5</f>
        <v>4.5</v>
      </c>
      <c r="K8" s="75">
        <f t="shared" ref="K8" si="8">E8/5</f>
        <v>4.3</v>
      </c>
      <c r="L8" s="75">
        <f t="shared" ref="L8" si="9">J8/5.2</f>
        <v>0.86538461538461531</v>
      </c>
      <c r="M8" s="75">
        <f t="shared" ref="M8" si="10">J8/6</f>
        <v>0.75</v>
      </c>
      <c r="N8" s="75" t="str">
        <f t="shared" ref="N8" si="11">IF(AND(K8&gt;3,K8&lt;=4),"UBHP 200 SC",IF(AND(K8&gt;4,K8&lt;=6),"UBHP 300 SC",IF(AND(K8&gt;6,K8&lt;=7),"UBHP 500 SC",IF(AND(K8&gt;7,K8&lt;=8),"UBHP 800 SC",IF(AND(K8&gt;8,K8&lt;10),"UBHP 1000 SC",IF(AND(K8&gt;=10,K8&lt;=15),"UBHP 2000 SC","Serpentina &gt; 15 mq"))))))</f>
        <v>UBHP 300 SC</v>
      </c>
      <c r="O8" s="75" t="s">
        <v>523</v>
      </c>
      <c r="P8" s="75">
        <v>153</v>
      </c>
      <c r="Q8" s="75" t="str">
        <f t="shared" ref="Q8" si="12">IF(AND(P8&gt;50,P8&lt;100),"UBPU 100 PLUS",IF(AND(P8&gt;=100,P8&lt;300),"UBPU 300 PLUS",IF(AND(P8&gt;=300,P8&lt;600),"UBPU 500 PLUS",P8&amp;" lt")))</f>
        <v>UBPU 300 PLUS</v>
      </c>
      <c r="R8" s="75">
        <v>5</v>
      </c>
      <c r="S8" s="75">
        <v>4.3</v>
      </c>
      <c r="T8" s="75">
        <v>3.9</v>
      </c>
      <c r="U8" s="16">
        <v>2</v>
      </c>
      <c r="V8" s="75" t="s">
        <v>552</v>
      </c>
      <c r="W8" s="16" t="s">
        <v>536</v>
      </c>
      <c r="X8" s="16" t="s">
        <v>255</v>
      </c>
      <c r="Y8" s="16">
        <v>7221294</v>
      </c>
      <c r="Z8" s="77">
        <v>39360</v>
      </c>
      <c r="AA8" s="77">
        <v>10188</v>
      </c>
      <c r="AB8" s="77">
        <f t="shared" ref="AB8" si="13">AA8+Z8</f>
        <v>49548</v>
      </c>
      <c r="AC8" s="16" t="s">
        <v>559</v>
      </c>
      <c r="AD8" s="16">
        <v>5</v>
      </c>
      <c r="AE8" s="16">
        <v>95</v>
      </c>
      <c r="AF8" s="16" t="s">
        <v>475</v>
      </c>
    </row>
    <row r="9" spans="1:32" hidden="1">
      <c r="A9" s="16">
        <v>3</v>
      </c>
      <c r="B9" s="75" t="s">
        <v>519</v>
      </c>
      <c r="C9" s="16">
        <v>20</v>
      </c>
      <c r="D9" s="75" t="s">
        <v>520</v>
      </c>
      <c r="E9" s="75">
        <v>21.5</v>
      </c>
      <c r="F9" s="75">
        <v>22.5</v>
      </c>
      <c r="G9" s="75">
        <v>1.41</v>
      </c>
      <c r="H9" s="75" t="s">
        <v>521</v>
      </c>
      <c r="I9" s="75" t="s">
        <v>522</v>
      </c>
      <c r="J9" s="75">
        <f t="shared" si="6"/>
        <v>4.5</v>
      </c>
      <c r="K9" s="75">
        <f t="shared" si="0"/>
        <v>4.3</v>
      </c>
      <c r="L9" s="75">
        <f t="shared" si="1"/>
        <v>0.86538461538461531</v>
      </c>
      <c r="M9" s="75">
        <f t="shared" si="2"/>
        <v>0.75</v>
      </c>
      <c r="N9" s="75" t="str">
        <f t="shared" si="3"/>
        <v>UBHP 300 SC</v>
      </c>
      <c r="O9" s="75" t="s">
        <v>523</v>
      </c>
      <c r="P9" s="75">
        <v>153</v>
      </c>
      <c r="Q9" s="75" t="str">
        <f t="shared" si="4"/>
        <v>UBPU 300 PLUS</v>
      </c>
      <c r="R9" s="75">
        <v>5</v>
      </c>
      <c r="S9" s="75">
        <v>4.3</v>
      </c>
      <c r="T9" s="75">
        <v>3.9</v>
      </c>
      <c r="U9" s="16">
        <v>2</v>
      </c>
      <c r="V9" s="75" t="s">
        <v>552</v>
      </c>
      <c r="W9" s="16" t="s">
        <v>537</v>
      </c>
      <c r="X9" s="16" t="s">
        <v>255</v>
      </c>
      <c r="Y9" s="16">
        <v>7221295</v>
      </c>
      <c r="Z9" s="77">
        <v>39360</v>
      </c>
      <c r="AA9" s="77">
        <v>13038</v>
      </c>
      <c r="AB9" s="77">
        <f t="shared" si="5"/>
        <v>52398</v>
      </c>
      <c r="AC9" s="16" t="s">
        <v>560</v>
      </c>
      <c r="AD9" s="16">
        <v>5</v>
      </c>
      <c r="AE9" s="16">
        <v>95</v>
      </c>
      <c r="AF9" s="16" t="s">
        <v>473</v>
      </c>
    </row>
    <row r="10" spans="1:32" hidden="1">
      <c r="A10" s="16">
        <v>3</v>
      </c>
      <c r="B10" s="75" t="s">
        <v>519</v>
      </c>
      <c r="C10" s="16">
        <v>20</v>
      </c>
      <c r="D10" s="75" t="s">
        <v>520</v>
      </c>
      <c r="E10" s="75">
        <v>21.5</v>
      </c>
      <c r="F10" s="75">
        <v>22.5</v>
      </c>
      <c r="G10" s="75">
        <v>1.41</v>
      </c>
      <c r="H10" s="75" t="s">
        <v>521</v>
      </c>
      <c r="I10" s="75" t="s">
        <v>522</v>
      </c>
      <c r="J10" s="75">
        <f t="shared" ref="J10" si="14">F10/5</f>
        <v>4.5</v>
      </c>
      <c r="K10" s="75">
        <f t="shared" ref="K10" si="15">E10/5</f>
        <v>4.3</v>
      </c>
      <c r="L10" s="75">
        <f t="shared" ref="L10" si="16">J10/5.2</f>
        <v>0.86538461538461531</v>
      </c>
      <c r="M10" s="75">
        <f t="shared" ref="M10" si="17">J10/6</f>
        <v>0.75</v>
      </c>
      <c r="N10" s="75" t="str">
        <f t="shared" ref="N10" si="18">IF(AND(K10&gt;3,K10&lt;=4),"UBHP 200 SC",IF(AND(K10&gt;4,K10&lt;=6),"UBHP 300 SC",IF(AND(K10&gt;6,K10&lt;=7),"UBHP 500 SC",IF(AND(K10&gt;7,K10&lt;=8),"UBHP 800 SC",IF(AND(K10&gt;8,K10&lt;10),"UBHP 1000 SC",IF(AND(K10&gt;=10,K10&lt;=15),"UBHP 2000 SC","Serpentina &gt; 15 mq"))))))</f>
        <v>UBHP 300 SC</v>
      </c>
      <c r="O10" s="75" t="s">
        <v>523</v>
      </c>
      <c r="P10" s="75">
        <v>153</v>
      </c>
      <c r="Q10" s="75" t="str">
        <f t="shared" ref="Q10" si="19">IF(AND(P10&gt;50,P10&lt;100),"UBPU 100 PLUS",IF(AND(P10&gt;=100,P10&lt;300),"UBPU 300 PLUS",IF(AND(P10&gt;=300,P10&lt;600),"UBPU 500 PLUS",P10&amp;" lt")))</f>
        <v>UBPU 300 PLUS</v>
      </c>
      <c r="R10" s="75">
        <v>5</v>
      </c>
      <c r="S10" s="75">
        <v>4.3</v>
      </c>
      <c r="T10" s="75">
        <v>3.9</v>
      </c>
      <c r="U10" s="16">
        <v>2</v>
      </c>
      <c r="V10" s="75" t="s">
        <v>552</v>
      </c>
      <c r="W10" s="16" t="s">
        <v>537</v>
      </c>
      <c r="X10" s="16" t="s">
        <v>255</v>
      </c>
      <c r="Y10" s="16">
        <v>7221295</v>
      </c>
      <c r="Z10" s="77">
        <v>39360</v>
      </c>
      <c r="AA10" s="77">
        <v>13038</v>
      </c>
      <c r="AB10" s="77">
        <f t="shared" ref="AB10" si="20">AA10+Z10</f>
        <v>52398</v>
      </c>
      <c r="AC10" s="16" t="s">
        <v>561</v>
      </c>
      <c r="AD10" s="16">
        <v>5</v>
      </c>
      <c r="AE10" s="16">
        <v>95</v>
      </c>
      <c r="AF10" s="16" t="s">
        <v>471</v>
      </c>
    </row>
    <row r="11" spans="1:32" hidden="1">
      <c r="A11" s="16">
        <v>1</v>
      </c>
      <c r="B11" s="75" t="s">
        <v>519</v>
      </c>
      <c r="C11" s="16">
        <v>25</v>
      </c>
      <c r="D11" s="75" t="s">
        <v>520</v>
      </c>
      <c r="E11" s="75">
        <v>25.8</v>
      </c>
      <c r="F11" s="75">
        <v>26.7</v>
      </c>
      <c r="G11" s="75">
        <v>1.51</v>
      </c>
      <c r="H11" s="75" t="s">
        <v>521</v>
      </c>
      <c r="I11" s="75" t="s">
        <v>522</v>
      </c>
      <c r="J11" s="75">
        <f t="shared" si="6"/>
        <v>5.34</v>
      </c>
      <c r="K11" s="75">
        <f t="shared" si="0"/>
        <v>5.16</v>
      </c>
      <c r="L11" s="75">
        <f t="shared" si="1"/>
        <v>1.0269230769230768</v>
      </c>
      <c r="M11" s="75">
        <f t="shared" si="2"/>
        <v>0.89</v>
      </c>
      <c r="N11" s="75" t="str">
        <f t="shared" si="3"/>
        <v>UBHP 300 SC</v>
      </c>
      <c r="O11" s="75" t="s">
        <v>523</v>
      </c>
      <c r="P11" s="75">
        <v>61</v>
      </c>
      <c r="Q11" s="75" t="str">
        <f t="shared" si="4"/>
        <v>UBPU 100 PLUS</v>
      </c>
      <c r="R11" s="75">
        <v>6</v>
      </c>
      <c r="S11" s="75">
        <v>4.3</v>
      </c>
      <c r="T11" s="75">
        <v>3.8</v>
      </c>
      <c r="U11" s="16">
        <v>1</v>
      </c>
      <c r="V11" s="75" t="s">
        <v>552</v>
      </c>
      <c r="W11" s="16" t="s">
        <v>553</v>
      </c>
      <c r="X11" s="16" t="s">
        <v>254</v>
      </c>
      <c r="Y11" s="16">
        <v>7221293</v>
      </c>
      <c r="Z11" s="77">
        <v>14550</v>
      </c>
      <c r="AA11" s="77">
        <v>3970</v>
      </c>
      <c r="AB11" s="77">
        <f t="shared" si="5"/>
        <v>18520</v>
      </c>
      <c r="AC11" s="16" t="s">
        <v>556</v>
      </c>
      <c r="AD11" s="16">
        <v>10</v>
      </c>
      <c r="AE11" s="16">
        <v>90</v>
      </c>
      <c r="AF11" s="16" t="s">
        <v>481</v>
      </c>
    </row>
    <row r="12" spans="1:32" hidden="1">
      <c r="A12" s="16">
        <v>1</v>
      </c>
      <c r="B12" s="75" t="s">
        <v>519</v>
      </c>
      <c r="C12" s="16">
        <v>25</v>
      </c>
      <c r="D12" s="75" t="s">
        <v>520</v>
      </c>
      <c r="E12" s="75">
        <v>25.8</v>
      </c>
      <c r="F12" s="75">
        <v>26.7</v>
      </c>
      <c r="G12" s="75">
        <v>1.51</v>
      </c>
      <c r="H12" s="75" t="s">
        <v>521</v>
      </c>
      <c r="I12" s="75" t="s">
        <v>522</v>
      </c>
      <c r="J12" s="75">
        <f t="shared" si="6"/>
        <v>5.34</v>
      </c>
      <c r="K12" s="75">
        <f t="shared" si="0"/>
        <v>5.16</v>
      </c>
      <c r="L12" s="75">
        <f t="shared" si="1"/>
        <v>1.0269230769230768</v>
      </c>
      <c r="M12" s="75">
        <f t="shared" si="2"/>
        <v>0.89</v>
      </c>
      <c r="N12" s="75" t="str">
        <f t="shared" si="3"/>
        <v>UBHP 300 SC</v>
      </c>
      <c r="O12" s="75" t="s">
        <v>523</v>
      </c>
      <c r="P12" s="75">
        <v>61</v>
      </c>
      <c r="Q12" s="75" t="str">
        <f t="shared" si="4"/>
        <v>UBPU 100 PLUS</v>
      </c>
      <c r="R12" s="75">
        <v>6</v>
      </c>
      <c r="S12" s="75">
        <v>4.3</v>
      </c>
      <c r="T12" s="75">
        <v>3.8</v>
      </c>
      <c r="U12" s="16">
        <v>1</v>
      </c>
      <c r="V12" s="75" t="s">
        <v>552</v>
      </c>
      <c r="W12" s="16" t="s">
        <v>536</v>
      </c>
      <c r="X12" s="16" t="s">
        <v>254</v>
      </c>
      <c r="Y12" s="16">
        <v>7221294</v>
      </c>
      <c r="Z12" s="77">
        <v>14550</v>
      </c>
      <c r="AA12" s="77">
        <v>5094</v>
      </c>
      <c r="AB12" s="77">
        <f t="shared" si="5"/>
        <v>19644</v>
      </c>
      <c r="AC12" s="16" t="s">
        <v>556</v>
      </c>
      <c r="AD12" s="16">
        <v>10</v>
      </c>
      <c r="AE12" s="16">
        <v>90</v>
      </c>
      <c r="AF12" s="16" t="s">
        <v>481</v>
      </c>
    </row>
    <row r="13" spans="1:32" hidden="1">
      <c r="A13" s="16">
        <v>1</v>
      </c>
      <c r="B13" s="75" t="s">
        <v>519</v>
      </c>
      <c r="C13" s="16">
        <v>25</v>
      </c>
      <c r="D13" s="75" t="s">
        <v>520</v>
      </c>
      <c r="E13" s="75">
        <v>25.8</v>
      </c>
      <c r="F13" s="75">
        <v>26.7</v>
      </c>
      <c r="G13" s="75">
        <v>1.51</v>
      </c>
      <c r="H13" s="75" t="s">
        <v>521</v>
      </c>
      <c r="I13" s="75" t="s">
        <v>522</v>
      </c>
      <c r="J13" s="75">
        <f t="shared" si="6"/>
        <v>5.34</v>
      </c>
      <c r="K13" s="75">
        <f t="shared" si="0"/>
        <v>5.16</v>
      </c>
      <c r="L13" s="75">
        <f t="shared" si="1"/>
        <v>1.0269230769230768</v>
      </c>
      <c r="M13" s="75">
        <f t="shared" si="2"/>
        <v>0.89</v>
      </c>
      <c r="N13" s="75" t="str">
        <f t="shared" si="3"/>
        <v>UBHP 300 SC</v>
      </c>
      <c r="O13" s="75" t="s">
        <v>523</v>
      </c>
      <c r="P13" s="75">
        <v>61</v>
      </c>
      <c r="Q13" s="75" t="str">
        <f t="shared" si="4"/>
        <v>UBPU 100 PLUS</v>
      </c>
      <c r="R13" s="75">
        <v>6</v>
      </c>
      <c r="S13" s="75">
        <v>4.3</v>
      </c>
      <c r="T13" s="75">
        <v>3.8</v>
      </c>
      <c r="U13" s="16">
        <v>1</v>
      </c>
      <c r="V13" s="75" t="s">
        <v>552</v>
      </c>
      <c r="W13" s="16" t="s">
        <v>537</v>
      </c>
      <c r="X13" s="16" t="s">
        <v>254</v>
      </c>
      <c r="Y13" s="16">
        <v>7221295</v>
      </c>
      <c r="Z13" s="77">
        <v>14550</v>
      </c>
      <c r="AA13" s="77">
        <v>6519</v>
      </c>
      <c r="AB13" s="77">
        <f t="shared" si="5"/>
        <v>21069</v>
      </c>
      <c r="AC13" s="16" t="s">
        <v>562</v>
      </c>
      <c r="AD13" s="16">
        <v>9</v>
      </c>
      <c r="AE13" s="16">
        <v>91</v>
      </c>
      <c r="AF13" s="16" t="s">
        <v>480</v>
      </c>
    </row>
    <row r="14" spans="1:32" hidden="1">
      <c r="A14" s="16">
        <v>1</v>
      </c>
      <c r="B14" s="75" t="s">
        <v>519</v>
      </c>
      <c r="C14" s="16">
        <v>25</v>
      </c>
      <c r="D14" s="75" t="s">
        <v>520</v>
      </c>
      <c r="E14" s="75">
        <v>25.8</v>
      </c>
      <c r="F14" s="75">
        <v>26.7</v>
      </c>
      <c r="G14" s="75">
        <v>1.51</v>
      </c>
      <c r="H14" s="75" t="s">
        <v>521</v>
      </c>
      <c r="I14" s="75" t="s">
        <v>522</v>
      </c>
      <c r="J14" s="75">
        <f t="shared" si="6"/>
        <v>5.34</v>
      </c>
      <c r="K14" s="75">
        <f t="shared" si="0"/>
        <v>5.16</v>
      </c>
      <c r="L14" s="75">
        <f t="shared" si="1"/>
        <v>1.0269230769230768</v>
      </c>
      <c r="M14" s="75">
        <f>J14/6</f>
        <v>0.89</v>
      </c>
      <c r="N14" s="75" t="str">
        <f t="shared" si="3"/>
        <v>UBHP 300 SC</v>
      </c>
      <c r="O14" s="75" t="s">
        <v>523</v>
      </c>
      <c r="P14" s="75">
        <v>61</v>
      </c>
      <c r="Q14" s="75" t="str">
        <f t="shared" si="4"/>
        <v>UBPU 100 PLUS</v>
      </c>
      <c r="R14" s="75">
        <v>6</v>
      </c>
      <c r="S14" s="75">
        <v>4.3</v>
      </c>
      <c r="T14" s="75">
        <v>3.8</v>
      </c>
      <c r="U14" s="16">
        <v>2</v>
      </c>
      <c r="V14" s="75" t="s">
        <v>552</v>
      </c>
      <c r="W14" s="16" t="s">
        <v>554</v>
      </c>
      <c r="X14" s="16" t="s">
        <v>254</v>
      </c>
      <c r="Y14" s="16">
        <v>7221291</v>
      </c>
      <c r="Z14" s="77">
        <v>14550</v>
      </c>
      <c r="AA14" s="77">
        <v>7488</v>
      </c>
      <c r="AB14" s="77">
        <f t="shared" si="5"/>
        <v>22038</v>
      </c>
      <c r="AC14" s="16" t="s">
        <v>556</v>
      </c>
      <c r="AD14" s="16">
        <v>10</v>
      </c>
      <c r="AE14" s="16">
        <v>90</v>
      </c>
      <c r="AF14" s="16" t="s">
        <v>481</v>
      </c>
    </row>
    <row r="15" spans="1:32" hidden="1">
      <c r="A15" s="16">
        <v>2</v>
      </c>
      <c r="B15" s="75" t="s">
        <v>519</v>
      </c>
      <c r="C15" s="16">
        <v>25</v>
      </c>
      <c r="D15" s="75" t="s">
        <v>520</v>
      </c>
      <c r="E15" s="75">
        <v>25.8</v>
      </c>
      <c r="F15" s="75">
        <v>26.7</v>
      </c>
      <c r="G15" s="75">
        <v>1.51</v>
      </c>
      <c r="H15" s="75" t="s">
        <v>521</v>
      </c>
      <c r="I15" s="75" t="s">
        <v>522</v>
      </c>
      <c r="J15" s="75">
        <f t="shared" si="6"/>
        <v>5.34</v>
      </c>
      <c r="K15" s="75">
        <f t="shared" si="0"/>
        <v>5.16</v>
      </c>
      <c r="L15" s="75">
        <f t="shared" si="1"/>
        <v>1.0269230769230768</v>
      </c>
      <c r="M15" s="75">
        <f t="shared" si="2"/>
        <v>0.89</v>
      </c>
      <c r="N15" s="75" t="str">
        <f t="shared" si="3"/>
        <v>UBHP 300 SC</v>
      </c>
      <c r="O15" s="75" t="s">
        <v>523</v>
      </c>
      <c r="P15" s="75">
        <v>122</v>
      </c>
      <c r="Q15" s="75" t="str">
        <f t="shared" si="4"/>
        <v>UBPU 300 PLUS</v>
      </c>
      <c r="R15" s="75">
        <v>6</v>
      </c>
      <c r="S15" s="75">
        <v>4.3</v>
      </c>
      <c r="T15" s="75">
        <v>3.8</v>
      </c>
      <c r="U15" s="16">
        <v>2</v>
      </c>
      <c r="V15" s="75" t="s">
        <v>552</v>
      </c>
      <c r="W15" s="16" t="s">
        <v>553</v>
      </c>
      <c r="X15" s="16" t="s">
        <v>254</v>
      </c>
      <c r="Y15" s="16">
        <v>7221293</v>
      </c>
      <c r="Z15" s="77">
        <v>29100</v>
      </c>
      <c r="AA15" s="77">
        <v>7940</v>
      </c>
      <c r="AB15" s="77">
        <f t="shared" si="5"/>
        <v>37040</v>
      </c>
      <c r="AC15" s="16" t="s">
        <v>557</v>
      </c>
      <c r="AD15" s="16">
        <v>7</v>
      </c>
      <c r="AE15" s="16">
        <v>93</v>
      </c>
      <c r="AF15" s="16" t="s">
        <v>477</v>
      </c>
    </row>
    <row r="16" spans="1:32">
      <c r="A16" s="16">
        <v>2</v>
      </c>
      <c r="B16" s="75" t="s">
        <v>519</v>
      </c>
      <c r="C16" s="16">
        <v>25</v>
      </c>
      <c r="D16" s="75" t="s">
        <v>520</v>
      </c>
      <c r="E16" s="75">
        <v>25.8</v>
      </c>
      <c r="F16" s="75">
        <v>26.7</v>
      </c>
      <c r="G16" s="75">
        <v>1.51</v>
      </c>
      <c r="H16" s="75" t="s">
        <v>521</v>
      </c>
      <c r="I16" s="75" t="s">
        <v>522</v>
      </c>
      <c r="J16" s="75">
        <f t="shared" si="6"/>
        <v>5.34</v>
      </c>
      <c r="K16" s="75">
        <f t="shared" si="0"/>
        <v>5.16</v>
      </c>
      <c r="L16" s="75">
        <f t="shared" si="1"/>
        <v>1.0269230769230768</v>
      </c>
      <c r="M16" s="75">
        <f t="shared" si="2"/>
        <v>0.89</v>
      </c>
      <c r="N16" s="75" t="str">
        <f t="shared" si="3"/>
        <v>UBHP 300 SC</v>
      </c>
      <c r="O16" s="75" t="s">
        <v>523</v>
      </c>
      <c r="P16" s="75">
        <v>122</v>
      </c>
      <c r="Q16" s="75" t="str">
        <f t="shared" si="4"/>
        <v>UBPU 300 PLUS</v>
      </c>
      <c r="R16" s="75">
        <v>6</v>
      </c>
      <c r="S16" s="75">
        <v>4.3</v>
      </c>
      <c r="T16" s="75">
        <v>3.8</v>
      </c>
      <c r="U16" s="16">
        <v>2</v>
      </c>
      <c r="V16" s="75" t="s">
        <v>552</v>
      </c>
      <c r="W16" s="16" t="s">
        <v>536</v>
      </c>
      <c r="X16" s="16" t="s">
        <v>254</v>
      </c>
      <c r="Y16" s="16">
        <v>7221294</v>
      </c>
      <c r="Z16" s="77">
        <v>29100</v>
      </c>
      <c r="AA16" s="77">
        <v>10188</v>
      </c>
      <c r="AB16" s="77">
        <f t="shared" si="5"/>
        <v>39288</v>
      </c>
      <c r="AC16" s="16" t="s">
        <v>558</v>
      </c>
      <c r="AD16" s="16">
        <v>5</v>
      </c>
      <c r="AE16" s="16">
        <v>95</v>
      </c>
      <c r="AF16" s="16" t="s">
        <v>476</v>
      </c>
    </row>
    <row r="17" spans="1:32">
      <c r="A17" s="16">
        <v>2</v>
      </c>
      <c r="B17" s="75" t="s">
        <v>519</v>
      </c>
      <c r="C17" s="16">
        <v>25</v>
      </c>
      <c r="D17" s="75" t="s">
        <v>520</v>
      </c>
      <c r="E17" s="75">
        <v>25.8</v>
      </c>
      <c r="F17" s="75">
        <v>26.7</v>
      </c>
      <c r="G17" s="75">
        <v>1.51</v>
      </c>
      <c r="H17" s="75" t="s">
        <v>521</v>
      </c>
      <c r="I17" s="75" t="s">
        <v>522</v>
      </c>
      <c r="J17" s="75">
        <f t="shared" ref="J17" si="21">F17/5</f>
        <v>5.34</v>
      </c>
      <c r="K17" s="75">
        <f t="shared" ref="K17" si="22">E17/5</f>
        <v>5.16</v>
      </c>
      <c r="L17" s="75">
        <f t="shared" ref="L17" si="23">J17/5.2</f>
        <v>1.0269230769230768</v>
      </c>
      <c r="M17" s="75">
        <f t="shared" ref="M17" si="24">J17/6</f>
        <v>0.89</v>
      </c>
      <c r="N17" s="75" t="str">
        <f t="shared" ref="N17" si="25">IF(AND(K17&gt;3,K17&lt;=4),"UBHP 200 SC",IF(AND(K17&gt;4,K17&lt;=6),"UBHP 300 SC",IF(AND(K17&gt;6,K17&lt;=7),"UBHP 500 SC",IF(AND(K17&gt;7,K17&lt;=8),"UBHP 800 SC",IF(AND(K17&gt;8,K17&lt;10),"UBHP 1000 SC",IF(AND(K17&gt;=10,K17&lt;=15),"UBHP 2000 SC","Serpentina &gt; 15 mq"))))))</f>
        <v>UBHP 300 SC</v>
      </c>
      <c r="O17" s="75" t="s">
        <v>523</v>
      </c>
      <c r="P17" s="75">
        <v>122</v>
      </c>
      <c r="Q17" s="75" t="str">
        <f t="shared" ref="Q17" si="26">IF(AND(P17&gt;50,P17&lt;100),"UBPU 100 PLUS",IF(AND(P17&gt;=100,P17&lt;300),"UBPU 300 PLUS",IF(AND(P17&gt;=300,P17&lt;600),"UBPU 500 PLUS",P17&amp;" lt")))</f>
        <v>UBPU 300 PLUS</v>
      </c>
      <c r="R17" s="75">
        <v>6</v>
      </c>
      <c r="S17" s="75">
        <v>4.3</v>
      </c>
      <c r="T17" s="75">
        <v>3.8</v>
      </c>
      <c r="U17" s="16">
        <v>2</v>
      </c>
      <c r="V17" s="75" t="s">
        <v>552</v>
      </c>
      <c r="W17" s="16" t="s">
        <v>536</v>
      </c>
      <c r="X17" s="16" t="s">
        <v>254</v>
      </c>
      <c r="Y17" s="16">
        <v>7221294</v>
      </c>
      <c r="Z17" s="77">
        <v>29100</v>
      </c>
      <c r="AA17" s="77">
        <v>10188</v>
      </c>
      <c r="AB17" s="77">
        <f t="shared" ref="AB17" si="27">AA17+Z17</f>
        <v>39288</v>
      </c>
      <c r="AC17" s="16" t="s">
        <v>559</v>
      </c>
      <c r="AD17" s="16">
        <v>5</v>
      </c>
      <c r="AE17" s="16">
        <v>95</v>
      </c>
      <c r="AF17" s="16" t="s">
        <v>475</v>
      </c>
    </row>
    <row r="18" spans="1:32" hidden="1">
      <c r="A18" s="16">
        <v>2</v>
      </c>
      <c r="B18" s="75" t="s">
        <v>519</v>
      </c>
      <c r="C18" s="16">
        <v>25</v>
      </c>
      <c r="D18" s="75" t="s">
        <v>520</v>
      </c>
      <c r="E18" s="75">
        <v>25.8</v>
      </c>
      <c r="F18" s="75">
        <v>26.7</v>
      </c>
      <c r="G18" s="75">
        <v>1.51</v>
      </c>
      <c r="H18" s="75" t="s">
        <v>521</v>
      </c>
      <c r="I18" s="75" t="s">
        <v>522</v>
      </c>
      <c r="J18" s="75">
        <f t="shared" si="6"/>
        <v>5.34</v>
      </c>
      <c r="K18" s="75">
        <f t="shared" si="0"/>
        <v>5.16</v>
      </c>
      <c r="L18" s="75">
        <f t="shared" si="1"/>
        <v>1.0269230769230768</v>
      </c>
      <c r="M18" s="75">
        <f t="shared" si="2"/>
        <v>0.89</v>
      </c>
      <c r="N18" s="75" t="str">
        <f t="shared" si="3"/>
        <v>UBHP 300 SC</v>
      </c>
      <c r="O18" s="75" t="s">
        <v>523</v>
      </c>
      <c r="P18" s="75">
        <v>122</v>
      </c>
      <c r="Q18" s="75" t="str">
        <f t="shared" si="4"/>
        <v>UBPU 300 PLUS</v>
      </c>
      <c r="R18" s="75">
        <v>6</v>
      </c>
      <c r="S18" s="75">
        <v>4.3</v>
      </c>
      <c r="T18" s="75">
        <v>3.8</v>
      </c>
      <c r="U18" s="16">
        <v>1</v>
      </c>
      <c r="V18" s="75" t="s">
        <v>552</v>
      </c>
      <c r="W18" s="16" t="s">
        <v>525</v>
      </c>
      <c r="X18" s="16" t="s">
        <v>254</v>
      </c>
      <c r="Y18" s="16">
        <v>7705133</v>
      </c>
      <c r="Z18" s="77">
        <v>29100</v>
      </c>
      <c r="AA18" s="77">
        <v>8300</v>
      </c>
      <c r="AB18" s="77">
        <f t="shared" si="5"/>
        <v>37400</v>
      </c>
      <c r="AC18" s="16" t="s">
        <v>563</v>
      </c>
      <c r="AD18" s="16">
        <v>7</v>
      </c>
      <c r="AE18" s="16">
        <v>93</v>
      </c>
      <c r="AF18" s="16" t="s">
        <v>478</v>
      </c>
    </row>
    <row r="19" spans="1:32" hidden="1">
      <c r="A19" s="16">
        <v>3</v>
      </c>
      <c r="B19" s="75" t="s">
        <v>519</v>
      </c>
      <c r="C19" s="16">
        <v>25</v>
      </c>
      <c r="D19" s="75" t="s">
        <v>520</v>
      </c>
      <c r="E19" s="75">
        <v>25.8</v>
      </c>
      <c r="F19" s="75">
        <v>26.7</v>
      </c>
      <c r="G19" s="75">
        <v>1.51</v>
      </c>
      <c r="H19" s="75" t="s">
        <v>521</v>
      </c>
      <c r="I19" s="75" t="s">
        <v>522</v>
      </c>
      <c r="J19" s="75">
        <f t="shared" si="6"/>
        <v>5.34</v>
      </c>
      <c r="K19" s="75">
        <f t="shared" si="0"/>
        <v>5.16</v>
      </c>
      <c r="L19" s="75">
        <f t="shared" si="1"/>
        <v>1.0269230769230768</v>
      </c>
      <c r="M19" s="75">
        <f t="shared" si="2"/>
        <v>0.89</v>
      </c>
      <c r="N19" s="75" t="str">
        <f t="shared" si="3"/>
        <v>UBHP 300 SC</v>
      </c>
      <c r="O19" s="75" t="s">
        <v>523</v>
      </c>
      <c r="P19" s="75">
        <v>183</v>
      </c>
      <c r="Q19" s="75" t="str">
        <f t="shared" si="4"/>
        <v>UBPU 300 PLUS</v>
      </c>
      <c r="R19" s="75">
        <v>6</v>
      </c>
      <c r="S19" s="75">
        <v>4.3</v>
      </c>
      <c r="T19" s="75">
        <v>3.8</v>
      </c>
      <c r="U19" s="16">
        <v>2</v>
      </c>
      <c r="V19" s="75" t="s">
        <v>552</v>
      </c>
      <c r="W19" s="16" t="s">
        <v>537</v>
      </c>
      <c r="X19" s="16" t="s">
        <v>254</v>
      </c>
      <c r="Y19" s="16">
        <v>7221295</v>
      </c>
      <c r="Z19" s="77">
        <v>43650</v>
      </c>
      <c r="AA19" s="77">
        <v>13038</v>
      </c>
      <c r="AB19" s="77">
        <f t="shared" si="5"/>
        <v>56688</v>
      </c>
      <c r="AC19" s="16" t="s">
        <v>560</v>
      </c>
      <c r="AD19" s="16">
        <v>5</v>
      </c>
      <c r="AE19" s="16">
        <v>95</v>
      </c>
      <c r="AF19" s="16" t="s">
        <v>473</v>
      </c>
    </row>
    <row r="20" spans="1:32" hidden="1">
      <c r="A20" s="16">
        <v>3</v>
      </c>
      <c r="B20" s="75" t="s">
        <v>519</v>
      </c>
      <c r="C20" s="16">
        <v>25</v>
      </c>
      <c r="D20" s="75" t="s">
        <v>520</v>
      </c>
      <c r="E20" s="75">
        <v>25.8</v>
      </c>
      <c r="F20" s="75">
        <v>26.7</v>
      </c>
      <c r="G20" s="75">
        <v>1.51</v>
      </c>
      <c r="H20" s="75" t="s">
        <v>521</v>
      </c>
      <c r="I20" s="75" t="s">
        <v>522</v>
      </c>
      <c r="J20" s="75">
        <f t="shared" ref="J20" si="28">F20/5</f>
        <v>5.34</v>
      </c>
      <c r="K20" s="75">
        <f t="shared" ref="K20" si="29">E20/5</f>
        <v>5.16</v>
      </c>
      <c r="L20" s="75">
        <f t="shared" ref="L20" si="30">J20/5.2</f>
        <v>1.0269230769230768</v>
      </c>
      <c r="M20" s="75">
        <f t="shared" ref="M20" si="31">J20/6</f>
        <v>0.89</v>
      </c>
      <c r="N20" s="75" t="str">
        <f t="shared" ref="N20" si="32">IF(AND(K20&gt;3,K20&lt;=4),"UBHP 200 SC",IF(AND(K20&gt;4,K20&lt;=6),"UBHP 300 SC",IF(AND(K20&gt;6,K20&lt;=7),"UBHP 500 SC",IF(AND(K20&gt;7,K20&lt;=8),"UBHP 800 SC",IF(AND(K20&gt;8,K20&lt;10),"UBHP 1000 SC",IF(AND(K20&gt;=10,K20&lt;=15),"UBHP 2000 SC","Serpentina &gt; 15 mq"))))))</f>
        <v>UBHP 300 SC</v>
      </c>
      <c r="O20" s="75" t="s">
        <v>523</v>
      </c>
      <c r="P20" s="75">
        <v>183</v>
      </c>
      <c r="Q20" s="75" t="str">
        <f t="shared" ref="Q20" si="33">IF(AND(P20&gt;50,P20&lt;100),"UBPU 100 PLUS",IF(AND(P20&gt;=100,P20&lt;300),"UBPU 300 PLUS",IF(AND(P20&gt;=300,P20&lt;600),"UBPU 500 PLUS",P20&amp;" lt")))</f>
        <v>UBPU 300 PLUS</v>
      </c>
      <c r="R20" s="75">
        <v>6</v>
      </c>
      <c r="S20" s="75">
        <v>4.3</v>
      </c>
      <c r="T20" s="75">
        <v>3.8</v>
      </c>
      <c r="U20" s="16">
        <v>2</v>
      </c>
      <c r="V20" s="75" t="s">
        <v>552</v>
      </c>
      <c r="W20" s="16" t="s">
        <v>537</v>
      </c>
      <c r="X20" s="16" t="s">
        <v>254</v>
      </c>
      <c r="Y20" s="16">
        <v>7221295</v>
      </c>
      <c r="Z20" s="77">
        <v>43650</v>
      </c>
      <c r="AA20" s="77">
        <v>13038</v>
      </c>
      <c r="AB20" s="77">
        <f t="shared" ref="AB20" si="34">AA20+Z20</f>
        <v>56688</v>
      </c>
      <c r="AC20" s="16" t="s">
        <v>561</v>
      </c>
      <c r="AD20" s="16">
        <v>5</v>
      </c>
      <c r="AE20" s="16">
        <v>95</v>
      </c>
      <c r="AF20" s="16" t="s">
        <v>471</v>
      </c>
    </row>
    <row r="21" spans="1:32" hidden="1">
      <c r="A21" s="16">
        <v>3</v>
      </c>
      <c r="B21" s="75" t="s">
        <v>519</v>
      </c>
      <c r="C21" s="16">
        <v>25</v>
      </c>
      <c r="D21" s="75" t="s">
        <v>520</v>
      </c>
      <c r="E21" s="75">
        <v>25.8</v>
      </c>
      <c r="F21" s="75">
        <v>26.7</v>
      </c>
      <c r="G21" s="75">
        <v>1.51</v>
      </c>
      <c r="H21" s="75" t="s">
        <v>521</v>
      </c>
      <c r="I21" s="75" t="s">
        <v>522</v>
      </c>
      <c r="J21" s="75">
        <f t="shared" si="6"/>
        <v>5.34</v>
      </c>
      <c r="K21" s="75">
        <f t="shared" si="0"/>
        <v>5.16</v>
      </c>
      <c r="L21" s="75">
        <f t="shared" si="1"/>
        <v>1.0269230769230768</v>
      </c>
      <c r="M21" s="75">
        <f t="shared" si="2"/>
        <v>0.89</v>
      </c>
      <c r="N21" s="75" t="str">
        <f t="shared" si="3"/>
        <v>UBHP 300 SC</v>
      </c>
      <c r="O21" s="75" t="s">
        <v>523</v>
      </c>
      <c r="P21" s="75">
        <v>183</v>
      </c>
      <c r="Q21" s="75" t="str">
        <f t="shared" si="4"/>
        <v>UBPU 300 PLUS</v>
      </c>
      <c r="R21" s="75">
        <v>6</v>
      </c>
      <c r="S21" s="75">
        <v>4.3</v>
      </c>
      <c r="T21" s="75">
        <v>3.8</v>
      </c>
      <c r="U21" s="16">
        <v>2</v>
      </c>
      <c r="V21" s="75" t="s">
        <v>552</v>
      </c>
      <c r="W21" s="16" t="s">
        <v>538</v>
      </c>
      <c r="X21" s="16" t="s">
        <v>254</v>
      </c>
      <c r="Y21" s="16">
        <v>7221296</v>
      </c>
      <c r="Z21" s="77">
        <v>43650</v>
      </c>
      <c r="AA21" s="77">
        <v>15052</v>
      </c>
      <c r="AB21" s="77">
        <f t="shared" si="5"/>
        <v>58702</v>
      </c>
      <c r="AC21" s="16" t="s">
        <v>564</v>
      </c>
      <c r="AD21" s="16">
        <v>5</v>
      </c>
      <c r="AE21" s="16">
        <v>95</v>
      </c>
      <c r="AF21" s="16" t="s">
        <v>470</v>
      </c>
    </row>
    <row r="22" spans="1:32" hidden="1">
      <c r="A22" s="16">
        <v>3</v>
      </c>
      <c r="B22" s="75" t="s">
        <v>519</v>
      </c>
      <c r="C22" s="16">
        <v>25</v>
      </c>
      <c r="D22" s="75" t="s">
        <v>520</v>
      </c>
      <c r="E22" s="75">
        <v>25.8</v>
      </c>
      <c r="F22" s="75">
        <v>26.7</v>
      </c>
      <c r="G22" s="75">
        <v>1.51</v>
      </c>
      <c r="H22" s="75" t="s">
        <v>521</v>
      </c>
      <c r="I22" s="75" t="s">
        <v>522</v>
      </c>
      <c r="J22" s="75">
        <f t="shared" ref="J22" si="35">F22/5</f>
        <v>5.34</v>
      </c>
      <c r="K22" s="75">
        <f t="shared" ref="K22" si="36">E22/5</f>
        <v>5.16</v>
      </c>
      <c r="L22" s="75">
        <f t="shared" ref="L22" si="37">J22/5.2</f>
        <v>1.0269230769230768</v>
      </c>
      <c r="M22" s="75">
        <f t="shared" ref="M22" si="38">J22/6</f>
        <v>0.89</v>
      </c>
      <c r="N22" s="75" t="str">
        <f t="shared" ref="N22" si="39">IF(AND(K22&gt;3,K22&lt;=4),"UBHP 200 SC",IF(AND(K22&gt;4,K22&lt;=6),"UBHP 300 SC",IF(AND(K22&gt;6,K22&lt;=7),"UBHP 500 SC",IF(AND(K22&gt;7,K22&lt;=8),"UBHP 800 SC",IF(AND(K22&gt;8,K22&lt;10),"UBHP 1000 SC",IF(AND(K22&gt;=10,K22&lt;=15),"UBHP 2000 SC","Serpentina &gt; 15 mq"))))))</f>
        <v>UBHP 300 SC</v>
      </c>
      <c r="O22" s="75" t="s">
        <v>523</v>
      </c>
      <c r="P22" s="75">
        <v>183</v>
      </c>
      <c r="Q22" s="75" t="str">
        <f t="shared" ref="Q22" si="40">IF(AND(P22&gt;50,P22&lt;100),"UBPU 100 PLUS",IF(AND(P22&gt;=100,P22&lt;300),"UBPU 300 PLUS",IF(AND(P22&gt;=300,P22&lt;600),"UBPU 500 PLUS",P22&amp;" lt")))</f>
        <v>UBPU 300 PLUS</v>
      </c>
      <c r="R22" s="75">
        <v>6</v>
      </c>
      <c r="S22" s="75">
        <v>4.3</v>
      </c>
      <c r="T22" s="75">
        <v>3.8</v>
      </c>
      <c r="U22" s="16">
        <v>2</v>
      </c>
      <c r="V22" s="75" t="s">
        <v>552</v>
      </c>
      <c r="W22" s="16" t="s">
        <v>538</v>
      </c>
      <c r="X22" s="16" t="s">
        <v>254</v>
      </c>
      <c r="Y22" s="16">
        <v>7221296</v>
      </c>
      <c r="Z22" s="77">
        <v>43650</v>
      </c>
      <c r="AA22" s="77">
        <v>15052</v>
      </c>
      <c r="AB22" s="77">
        <f t="shared" ref="AB22" si="41">AA22+Z22</f>
        <v>58702</v>
      </c>
      <c r="AC22" s="16" t="s">
        <v>565</v>
      </c>
      <c r="AD22" s="16">
        <v>5</v>
      </c>
      <c r="AE22" s="16">
        <v>95</v>
      </c>
      <c r="AF22" s="16" t="s">
        <v>469</v>
      </c>
    </row>
    <row r="23" spans="1:32" hidden="1">
      <c r="A23" s="16">
        <v>1</v>
      </c>
      <c r="B23" s="75" t="s">
        <v>519</v>
      </c>
      <c r="C23" s="16">
        <v>30</v>
      </c>
      <c r="D23" s="75" t="s">
        <v>520</v>
      </c>
      <c r="E23" s="75">
        <v>29.9</v>
      </c>
      <c r="F23" s="75">
        <v>30.9</v>
      </c>
      <c r="G23" s="75">
        <v>1.31</v>
      </c>
      <c r="H23" s="75" t="s">
        <v>521</v>
      </c>
      <c r="I23" s="75" t="s">
        <v>522</v>
      </c>
      <c r="J23" s="75">
        <f t="shared" si="6"/>
        <v>6.18</v>
      </c>
      <c r="K23" s="75">
        <f t="shared" si="0"/>
        <v>5.9799999999999995</v>
      </c>
      <c r="L23" s="75">
        <f t="shared" si="1"/>
        <v>1.1884615384615385</v>
      </c>
      <c r="M23" s="75">
        <f t="shared" si="2"/>
        <v>1.03</v>
      </c>
      <c r="N23" s="75" t="str">
        <f t="shared" si="3"/>
        <v>UBHP 300 SC</v>
      </c>
      <c r="O23" s="75" t="s">
        <v>523</v>
      </c>
      <c r="P23" s="75">
        <v>70</v>
      </c>
      <c r="Q23" s="75" t="str">
        <f t="shared" si="4"/>
        <v>UBPU 100 PLUS</v>
      </c>
      <c r="R23" s="75">
        <v>7</v>
      </c>
      <c r="S23" s="75">
        <v>4.2699999999999996</v>
      </c>
      <c r="T23" s="75">
        <v>4</v>
      </c>
      <c r="U23" s="16">
        <v>1</v>
      </c>
      <c r="V23" s="75" t="s">
        <v>552</v>
      </c>
      <c r="W23" s="16" t="s">
        <v>536</v>
      </c>
      <c r="X23" s="16" t="s">
        <v>253</v>
      </c>
      <c r="Y23" s="16">
        <v>7221294</v>
      </c>
      <c r="Z23" s="77">
        <v>16200</v>
      </c>
      <c r="AA23" s="77">
        <v>5094</v>
      </c>
      <c r="AB23" s="77">
        <f t="shared" si="5"/>
        <v>21294</v>
      </c>
      <c r="AC23" s="16" t="s">
        <v>556</v>
      </c>
      <c r="AD23" s="16">
        <v>10</v>
      </c>
      <c r="AE23" s="16">
        <v>90</v>
      </c>
      <c r="AF23" s="16" t="s">
        <v>481</v>
      </c>
    </row>
    <row r="24" spans="1:32" hidden="1">
      <c r="A24" s="16">
        <v>1</v>
      </c>
      <c r="B24" s="75" t="s">
        <v>519</v>
      </c>
      <c r="C24" s="16">
        <v>30</v>
      </c>
      <c r="D24" s="75" t="s">
        <v>520</v>
      </c>
      <c r="E24" s="75">
        <v>29.9</v>
      </c>
      <c r="F24" s="75">
        <v>30.9</v>
      </c>
      <c r="G24" s="75">
        <v>1.31</v>
      </c>
      <c r="H24" s="75" t="s">
        <v>521</v>
      </c>
      <c r="I24" s="75" t="s">
        <v>522</v>
      </c>
      <c r="J24" s="75">
        <f t="shared" si="6"/>
        <v>6.18</v>
      </c>
      <c r="K24" s="75">
        <f>E24/5</f>
        <v>5.9799999999999995</v>
      </c>
      <c r="L24" s="75">
        <f t="shared" si="1"/>
        <v>1.1884615384615385</v>
      </c>
      <c r="M24" s="75">
        <f t="shared" si="2"/>
        <v>1.03</v>
      </c>
      <c r="N24" s="75" t="str">
        <f t="shared" si="3"/>
        <v>UBHP 300 SC</v>
      </c>
      <c r="O24" s="75" t="s">
        <v>523</v>
      </c>
      <c r="P24" s="75">
        <v>70</v>
      </c>
      <c r="Q24" s="75" t="str">
        <f t="shared" si="4"/>
        <v>UBPU 100 PLUS</v>
      </c>
      <c r="R24" s="75">
        <v>7</v>
      </c>
      <c r="S24" s="75">
        <v>4.2699999999999996</v>
      </c>
      <c r="T24" s="75">
        <v>4</v>
      </c>
      <c r="U24" s="16">
        <v>1</v>
      </c>
      <c r="V24" s="75" t="s">
        <v>552</v>
      </c>
      <c r="W24" s="16" t="s">
        <v>537</v>
      </c>
      <c r="X24" s="16" t="s">
        <v>253</v>
      </c>
      <c r="Y24" s="16">
        <v>7221295</v>
      </c>
      <c r="Z24" s="77">
        <v>16200</v>
      </c>
      <c r="AA24" s="77">
        <v>6519</v>
      </c>
      <c r="AB24" s="77">
        <f t="shared" si="5"/>
        <v>22719</v>
      </c>
      <c r="AC24" s="16" t="s">
        <v>562</v>
      </c>
      <c r="AD24" s="16">
        <v>9</v>
      </c>
      <c r="AE24" s="16">
        <v>91</v>
      </c>
      <c r="AF24" s="16" t="s">
        <v>480</v>
      </c>
    </row>
    <row r="25" spans="1:32" hidden="1">
      <c r="A25" s="16">
        <v>1</v>
      </c>
      <c r="B25" s="75" t="s">
        <v>519</v>
      </c>
      <c r="C25" s="16">
        <v>30</v>
      </c>
      <c r="D25" s="75" t="s">
        <v>520</v>
      </c>
      <c r="E25" s="75">
        <v>29.9</v>
      </c>
      <c r="F25" s="75">
        <v>30.9</v>
      </c>
      <c r="G25" s="75">
        <v>1.31</v>
      </c>
      <c r="H25" s="75" t="s">
        <v>521</v>
      </c>
      <c r="I25" s="75" t="s">
        <v>522</v>
      </c>
      <c r="J25" s="75">
        <f t="shared" si="6"/>
        <v>6.18</v>
      </c>
      <c r="K25" s="75">
        <f t="shared" si="0"/>
        <v>5.9799999999999995</v>
      </c>
      <c r="L25" s="75">
        <f t="shared" si="1"/>
        <v>1.1884615384615385</v>
      </c>
      <c r="M25" s="75">
        <f t="shared" si="2"/>
        <v>1.03</v>
      </c>
      <c r="N25" s="75" t="str">
        <f t="shared" si="3"/>
        <v>UBHP 300 SC</v>
      </c>
      <c r="O25" s="75" t="s">
        <v>523</v>
      </c>
      <c r="P25" s="75">
        <v>70</v>
      </c>
      <c r="Q25" s="75" t="str">
        <f t="shared" si="4"/>
        <v>UBPU 100 PLUS</v>
      </c>
      <c r="R25" s="75">
        <v>7</v>
      </c>
      <c r="S25" s="75">
        <v>4.2699999999999996</v>
      </c>
      <c r="T25" s="75">
        <v>4</v>
      </c>
      <c r="U25" s="16">
        <v>2</v>
      </c>
      <c r="V25" s="75" t="s">
        <v>552</v>
      </c>
      <c r="W25" s="16" t="s">
        <v>554</v>
      </c>
      <c r="X25" s="16" t="s">
        <v>253</v>
      </c>
      <c r="Y25" s="16">
        <v>7221291</v>
      </c>
      <c r="Z25" s="77">
        <v>16200</v>
      </c>
      <c r="AA25" s="77">
        <v>7488</v>
      </c>
      <c r="AB25" s="77">
        <f t="shared" si="5"/>
        <v>23688</v>
      </c>
      <c r="AC25" s="16" t="s">
        <v>556</v>
      </c>
      <c r="AD25" s="16">
        <v>10</v>
      </c>
      <c r="AE25" s="16">
        <v>90</v>
      </c>
      <c r="AF25" s="16" t="s">
        <v>481</v>
      </c>
    </row>
    <row r="26" spans="1:32" hidden="1">
      <c r="A26" s="16">
        <v>2</v>
      </c>
      <c r="B26" s="75" t="s">
        <v>519</v>
      </c>
      <c r="C26" s="16">
        <v>30</v>
      </c>
      <c r="D26" s="75" t="s">
        <v>520</v>
      </c>
      <c r="E26" s="75">
        <v>29.9</v>
      </c>
      <c r="F26" s="75">
        <v>30.9</v>
      </c>
      <c r="G26" s="75">
        <v>1.31</v>
      </c>
      <c r="H26" s="75" t="s">
        <v>521</v>
      </c>
      <c r="I26" s="75" t="s">
        <v>522</v>
      </c>
      <c r="J26" s="75">
        <f t="shared" si="6"/>
        <v>6.18</v>
      </c>
      <c r="K26" s="75">
        <f t="shared" si="0"/>
        <v>5.9799999999999995</v>
      </c>
      <c r="L26" s="75">
        <f t="shared" si="1"/>
        <v>1.1884615384615385</v>
      </c>
      <c r="M26" s="75">
        <f t="shared" si="2"/>
        <v>1.03</v>
      </c>
      <c r="N26" s="75" t="str">
        <f t="shared" si="3"/>
        <v>UBHP 300 SC</v>
      </c>
      <c r="O26" s="75" t="s">
        <v>523</v>
      </c>
      <c r="P26" s="75">
        <v>140</v>
      </c>
      <c r="Q26" s="75" t="str">
        <f t="shared" si="4"/>
        <v>UBPU 300 PLUS</v>
      </c>
      <c r="R26" s="75">
        <v>7</v>
      </c>
      <c r="S26" s="75">
        <v>4.2699999999999996</v>
      </c>
      <c r="T26" s="75">
        <v>4</v>
      </c>
      <c r="U26" s="16">
        <v>2</v>
      </c>
      <c r="V26" s="75" t="s">
        <v>552</v>
      </c>
      <c r="W26" s="16" t="s">
        <v>536</v>
      </c>
      <c r="X26" s="16" t="s">
        <v>253</v>
      </c>
      <c r="Y26" s="16">
        <v>7221294</v>
      </c>
      <c r="Z26" s="77">
        <v>32400</v>
      </c>
      <c r="AA26" s="77">
        <v>10188</v>
      </c>
      <c r="AB26" s="77">
        <f t="shared" si="5"/>
        <v>42588</v>
      </c>
      <c r="AC26" s="16" t="s">
        <v>558</v>
      </c>
      <c r="AD26" s="16">
        <v>5</v>
      </c>
      <c r="AE26" s="16">
        <v>95</v>
      </c>
      <c r="AF26" s="16" t="s">
        <v>476</v>
      </c>
    </row>
    <row r="27" spans="1:32" hidden="1">
      <c r="A27" s="16">
        <v>2</v>
      </c>
      <c r="B27" s="75" t="s">
        <v>519</v>
      </c>
      <c r="C27" s="16">
        <v>30</v>
      </c>
      <c r="D27" s="75" t="s">
        <v>520</v>
      </c>
      <c r="E27" s="75">
        <v>29.9</v>
      </c>
      <c r="F27" s="75">
        <v>30.9</v>
      </c>
      <c r="G27" s="75">
        <v>1.31</v>
      </c>
      <c r="H27" s="75" t="s">
        <v>521</v>
      </c>
      <c r="I27" s="75" t="s">
        <v>522</v>
      </c>
      <c r="J27" s="75">
        <f t="shared" ref="J27" si="42">F27/5</f>
        <v>6.18</v>
      </c>
      <c r="K27" s="75">
        <f t="shared" ref="K27" si="43">E27/5</f>
        <v>5.9799999999999995</v>
      </c>
      <c r="L27" s="75">
        <f t="shared" ref="L27" si="44">J27/5.2</f>
        <v>1.1884615384615385</v>
      </c>
      <c r="M27" s="75">
        <f t="shared" ref="M27" si="45">J27/6</f>
        <v>1.03</v>
      </c>
      <c r="N27" s="75" t="str">
        <f t="shared" ref="N27" si="46">IF(AND(K27&gt;3,K27&lt;=4),"UBHP 200 SC",IF(AND(K27&gt;4,K27&lt;=6),"UBHP 300 SC",IF(AND(K27&gt;6,K27&lt;=7),"UBHP 500 SC",IF(AND(K27&gt;7,K27&lt;=8),"UBHP 800 SC",IF(AND(K27&gt;8,K27&lt;10),"UBHP 1000 SC",IF(AND(K27&gt;=10,K27&lt;=15),"UBHP 2000 SC","Serpentina &gt; 15 mq"))))))</f>
        <v>UBHP 300 SC</v>
      </c>
      <c r="O27" s="75" t="s">
        <v>523</v>
      </c>
      <c r="P27" s="75">
        <v>140</v>
      </c>
      <c r="Q27" s="75" t="str">
        <f t="shared" ref="Q27" si="47">IF(AND(P27&gt;50,P27&lt;100),"UBPU 100 PLUS",IF(AND(P27&gt;=100,P27&lt;300),"UBPU 300 PLUS",IF(AND(P27&gt;=300,P27&lt;600),"UBPU 500 PLUS",P27&amp;" lt")))</f>
        <v>UBPU 300 PLUS</v>
      </c>
      <c r="R27" s="75">
        <v>7</v>
      </c>
      <c r="S27" s="75">
        <v>4.2699999999999996</v>
      </c>
      <c r="T27" s="75">
        <v>4</v>
      </c>
      <c r="U27" s="16">
        <v>2</v>
      </c>
      <c r="V27" s="75" t="s">
        <v>552</v>
      </c>
      <c r="W27" s="16" t="s">
        <v>536</v>
      </c>
      <c r="X27" s="16" t="s">
        <v>253</v>
      </c>
      <c r="Y27" s="16">
        <v>7221294</v>
      </c>
      <c r="Z27" s="77">
        <v>32400</v>
      </c>
      <c r="AA27" s="77">
        <v>10188</v>
      </c>
      <c r="AB27" s="77">
        <f t="shared" ref="AB27" si="48">AA27+Z27</f>
        <v>42588</v>
      </c>
      <c r="AC27" s="16" t="s">
        <v>559</v>
      </c>
      <c r="AD27" s="16">
        <v>5</v>
      </c>
      <c r="AE27" s="16">
        <v>95</v>
      </c>
      <c r="AF27" s="16" t="s">
        <v>475</v>
      </c>
    </row>
    <row r="28" spans="1:32" hidden="1">
      <c r="A28" s="16">
        <v>2</v>
      </c>
      <c r="B28" s="75" t="s">
        <v>519</v>
      </c>
      <c r="C28" s="16">
        <v>30</v>
      </c>
      <c r="D28" s="75" t="s">
        <v>520</v>
      </c>
      <c r="E28" s="75">
        <v>29.9</v>
      </c>
      <c r="F28" s="75">
        <v>30.9</v>
      </c>
      <c r="G28" s="75">
        <v>1.31</v>
      </c>
      <c r="H28" s="75" t="s">
        <v>521</v>
      </c>
      <c r="I28" s="75" t="s">
        <v>522</v>
      </c>
      <c r="J28" s="75">
        <f t="shared" si="6"/>
        <v>6.18</v>
      </c>
      <c r="K28" s="75">
        <f t="shared" si="0"/>
        <v>5.9799999999999995</v>
      </c>
      <c r="L28" s="75">
        <f>J28/5.2</f>
        <v>1.1884615384615385</v>
      </c>
      <c r="M28" s="75">
        <f t="shared" si="2"/>
        <v>1.03</v>
      </c>
      <c r="N28" s="75" t="str">
        <f t="shared" si="3"/>
        <v>UBHP 300 SC</v>
      </c>
      <c r="O28" s="75" t="s">
        <v>523</v>
      </c>
      <c r="P28" s="75">
        <v>140</v>
      </c>
      <c r="Q28" s="75" t="str">
        <f t="shared" si="4"/>
        <v>UBPU 300 PLUS</v>
      </c>
      <c r="R28" s="75">
        <v>7</v>
      </c>
      <c r="S28" s="75">
        <v>4.2699999999999996</v>
      </c>
      <c r="T28" s="75">
        <v>4</v>
      </c>
      <c r="U28" s="16">
        <v>2</v>
      </c>
      <c r="V28" s="75" t="s">
        <v>552</v>
      </c>
      <c r="W28" s="16" t="s">
        <v>537</v>
      </c>
      <c r="X28" s="16" t="s">
        <v>253</v>
      </c>
      <c r="Y28" s="16">
        <v>7221295</v>
      </c>
      <c r="Z28" s="77">
        <v>32400</v>
      </c>
      <c r="AA28" s="77">
        <v>13038</v>
      </c>
      <c r="AB28" s="77">
        <f t="shared" si="5"/>
        <v>45438</v>
      </c>
      <c r="AC28" s="16" t="s">
        <v>560</v>
      </c>
      <c r="AD28" s="16">
        <v>5</v>
      </c>
      <c r="AE28" s="16">
        <v>95</v>
      </c>
      <c r="AF28" s="16" t="s">
        <v>473</v>
      </c>
    </row>
    <row r="29" spans="1:32" hidden="1">
      <c r="A29" s="16">
        <v>2</v>
      </c>
      <c r="B29" s="75" t="s">
        <v>519</v>
      </c>
      <c r="C29" s="16">
        <v>30</v>
      </c>
      <c r="D29" s="75" t="s">
        <v>520</v>
      </c>
      <c r="E29" s="75">
        <v>29.9</v>
      </c>
      <c r="F29" s="75">
        <v>30.9</v>
      </c>
      <c r="G29" s="75">
        <v>1.31</v>
      </c>
      <c r="H29" s="75" t="s">
        <v>521</v>
      </c>
      <c r="I29" s="75" t="s">
        <v>522</v>
      </c>
      <c r="J29" s="75">
        <f t="shared" ref="J29" si="49">F29/5</f>
        <v>6.18</v>
      </c>
      <c r="K29" s="75">
        <f t="shared" ref="K29" si="50">E29/5</f>
        <v>5.9799999999999995</v>
      </c>
      <c r="L29" s="75">
        <f>J29/5.2</f>
        <v>1.1884615384615385</v>
      </c>
      <c r="M29" s="75">
        <f t="shared" ref="M29" si="51">J29/6</f>
        <v>1.03</v>
      </c>
      <c r="N29" s="75" t="str">
        <f t="shared" ref="N29" si="52">IF(AND(K29&gt;3,K29&lt;=4),"UBHP 200 SC",IF(AND(K29&gt;4,K29&lt;=6),"UBHP 300 SC",IF(AND(K29&gt;6,K29&lt;=7),"UBHP 500 SC",IF(AND(K29&gt;7,K29&lt;=8),"UBHP 800 SC",IF(AND(K29&gt;8,K29&lt;10),"UBHP 1000 SC",IF(AND(K29&gt;=10,K29&lt;=15),"UBHP 2000 SC","Serpentina &gt; 15 mq"))))))</f>
        <v>UBHP 300 SC</v>
      </c>
      <c r="O29" s="75" t="s">
        <v>523</v>
      </c>
      <c r="P29" s="75">
        <v>140</v>
      </c>
      <c r="Q29" s="75" t="str">
        <f t="shared" ref="Q29" si="53">IF(AND(P29&gt;50,P29&lt;100),"UBPU 100 PLUS",IF(AND(P29&gt;=100,P29&lt;300),"UBPU 300 PLUS",IF(AND(P29&gt;=300,P29&lt;600),"UBPU 500 PLUS",P29&amp;" lt")))</f>
        <v>UBPU 300 PLUS</v>
      </c>
      <c r="R29" s="75">
        <v>7</v>
      </c>
      <c r="S29" s="75">
        <v>4.2699999999999996</v>
      </c>
      <c r="T29" s="75">
        <v>4</v>
      </c>
      <c r="U29" s="16">
        <v>2</v>
      </c>
      <c r="V29" s="75" t="s">
        <v>552</v>
      </c>
      <c r="W29" s="16" t="s">
        <v>537</v>
      </c>
      <c r="X29" s="16" t="s">
        <v>253</v>
      </c>
      <c r="Y29" s="16">
        <v>7221295</v>
      </c>
      <c r="Z29" s="77">
        <v>32400</v>
      </c>
      <c r="AA29" s="77">
        <v>13038</v>
      </c>
      <c r="AB29" s="77">
        <f t="shared" ref="AB29" si="54">AA29+Z29</f>
        <v>45438</v>
      </c>
      <c r="AC29" s="16" t="s">
        <v>561</v>
      </c>
      <c r="AD29" s="16">
        <v>5</v>
      </c>
      <c r="AE29" s="16">
        <v>95</v>
      </c>
      <c r="AF29" s="16" t="s">
        <v>471</v>
      </c>
    </row>
    <row r="30" spans="1:32" hidden="1">
      <c r="A30" s="16">
        <v>1</v>
      </c>
      <c r="B30" s="75" t="s">
        <v>519</v>
      </c>
      <c r="C30" s="16">
        <v>35</v>
      </c>
      <c r="D30" s="75" t="s">
        <v>520</v>
      </c>
      <c r="E30" s="75">
        <v>35.700000000000003</v>
      </c>
      <c r="F30" s="75">
        <v>37</v>
      </c>
      <c r="G30" s="75">
        <v>1.26</v>
      </c>
      <c r="H30" s="75" t="s">
        <v>521</v>
      </c>
      <c r="I30" s="75" t="s">
        <v>522</v>
      </c>
      <c r="J30" s="75">
        <f t="shared" si="6"/>
        <v>7.4</v>
      </c>
      <c r="K30" s="75">
        <f t="shared" si="0"/>
        <v>7.1400000000000006</v>
      </c>
      <c r="L30" s="75">
        <f>J30/5.2</f>
        <v>1.4230769230769231</v>
      </c>
      <c r="M30" s="75">
        <f t="shared" si="2"/>
        <v>1.2333333333333334</v>
      </c>
      <c r="N30" s="75" t="str">
        <f t="shared" si="3"/>
        <v>UBHP 800 SC</v>
      </c>
      <c r="O30" s="75" t="s">
        <v>523</v>
      </c>
      <c r="P30" s="75">
        <v>85</v>
      </c>
      <c r="Q30" s="75" t="str">
        <f t="shared" si="4"/>
        <v>UBPU 100 PLUS</v>
      </c>
      <c r="R30" s="75">
        <v>8.5</v>
      </c>
      <c r="S30" s="75">
        <v>4.2</v>
      </c>
      <c r="T30" s="75">
        <v>3.9</v>
      </c>
      <c r="U30" s="16">
        <v>1</v>
      </c>
      <c r="V30" s="75" t="s">
        <v>552</v>
      </c>
      <c r="W30" s="16" t="s">
        <v>537</v>
      </c>
      <c r="X30" s="16" t="s">
        <v>252</v>
      </c>
      <c r="Y30" s="16">
        <v>7221295</v>
      </c>
      <c r="Z30" s="77">
        <v>17650</v>
      </c>
      <c r="AA30" s="77">
        <v>6519</v>
      </c>
      <c r="AB30" s="77">
        <f t="shared" si="5"/>
        <v>24169</v>
      </c>
      <c r="AC30" s="16" t="s">
        <v>562</v>
      </c>
      <c r="AD30" s="16">
        <v>9</v>
      </c>
      <c r="AE30" s="16">
        <v>91</v>
      </c>
      <c r="AF30" s="16" t="s">
        <v>480</v>
      </c>
    </row>
    <row r="31" spans="1:32" hidden="1">
      <c r="A31" s="16">
        <v>2</v>
      </c>
      <c r="B31" s="75" t="s">
        <v>519</v>
      </c>
      <c r="C31" s="16">
        <v>35</v>
      </c>
      <c r="D31" s="75" t="s">
        <v>520</v>
      </c>
      <c r="E31" s="75">
        <v>35.700000000000003</v>
      </c>
      <c r="F31" s="75">
        <v>37</v>
      </c>
      <c r="G31" s="75">
        <v>1.26</v>
      </c>
      <c r="H31" s="75" t="s">
        <v>521</v>
      </c>
      <c r="I31" s="75" t="s">
        <v>522</v>
      </c>
      <c r="J31" s="75">
        <f t="shared" si="6"/>
        <v>7.4</v>
      </c>
      <c r="K31" s="75">
        <f t="shared" si="0"/>
        <v>7.1400000000000006</v>
      </c>
      <c r="L31" s="75">
        <f t="shared" si="1"/>
        <v>1.4230769230769231</v>
      </c>
      <c r="M31" s="75">
        <f t="shared" si="2"/>
        <v>1.2333333333333334</v>
      </c>
      <c r="N31" s="75" t="str">
        <f t="shared" si="3"/>
        <v>UBHP 800 SC</v>
      </c>
      <c r="O31" s="75" t="s">
        <v>523</v>
      </c>
      <c r="P31" s="75">
        <v>140</v>
      </c>
      <c r="Q31" s="75" t="str">
        <f t="shared" si="4"/>
        <v>UBPU 300 PLUS</v>
      </c>
      <c r="R31" s="75">
        <v>8.5</v>
      </c>
      <c r="S31" s="75">
        <v>4.2</v>
      </c>
      <c r="T31" s="75">
        <v>3.9</v>
      </c>
      <c r="U31" s="16">
        <v>2</v>
      </c>
      <c r="V31" s="75" t="s">
        <v>552</v>
      </c>
      <c r="W31" s="16" t="s">
        <v>537</v>
      </c>
      <c r="X31" s="16" t="s">
        <v>252</v>
      </c>
      <c r="Y31" s="16">
        <v>7221295</v>
      </c>
      <c r="Z31" s="77">
        <v>35300</v>
      </c>
      <c r="AA31" s="77">
        <v>13038</v>
      </c>
      <c r="AB31" s="77">
        <f t="shared" si="5"/>
        <v>48338</v>
      </c>
      <c r="AC31" s="16" t="s">
        <v>560</v>
      </c>
      <c r="AD31" s="16">
        <v>5</v>
      </c>
      <c r="AE31" s="16">
        <v>95</v>
      </c>
      <c r="AF31" s="16" t="s">
        <v>473</v>
      </c>
    </row>
    <row r="32" spans="1:32" hidden="1">
      <c r="A32" s="16">
        <v>2</v>
      </c>
      <c r="B32" s="75" t="s">
        <v>519</v>
      </c>
      <c r="C32" s="16">
        <v>35</v>
      </c>
      <c r="D32" s="75" t="s">
        <v>520</v>
      </c>
      <c r="E32" s="75">
        <v>35.700000000000003</v>
      </c>
      <c r="F32" s="75">
        <v>37</v>
      </c>
      <c r="G32" s="75">
        <v>1.26</v>
      </c>
      <c r="H32" s="75" t="s">
        <v>521</v>
      </c>
      <c r="I32" s="75" t="s">
        <v>522</v>
      </c>
      <c r="J32" s="75">
        <f t="shared" ref="J32" si="55">F32/5</f>
        <v>7.4</v>
      </c>
      <c r="K32" s="75">
        <f t="shared" ref="K32" si="56">E32/5</f>
        <v>7.1400000000000006</v>
      </c>
      <c r="L32" s="75">
        <f t="shared" ref="L32" si="57">J32/5.2</f>
        <v>1.4230769230769231</v>
      </c>
      <c r="M32" s="75">
        <f t="shared" ref="M32" si="58">J32/6</f>
        <v>1.2333333333333334</v>
      </c>
      <c r="N32" s="75" t="str">
        <f t="shared" ref="N32" si="59">IF(AND(K32&gt;3,K32&lt;=4),"UBHP 200 SC",IF(AND(K32&gt;4,K32&lt;=6),"UBHP 300 SC",IF(AND(K32&gt;6,K32&lt;=7),"UBHP 500 SC",IF(AND(K32&gt;7,K32&lt;=8),"UBHP 800 SC",IF(AND(K32&gt;8,K32&lt;10),"UBHP 1000 SC",IF(AND(K32&gt;=10,K32&lt;=15),"UBHP 2000 SC","Serpentina &gt; 15 mq"))))))</f>
        <v>UBHP 800 SC</v>
      </c>
      <c r="O32" s="75" t="s">
        <v>523</v>
      </c>
      <c r="P32" s="75">
        <v>140</v>
      </c>
      <c r="Q32" s="75" t="str">
        <f t="shared" ref="Q32" si="60">IF(AND(P32&gt;50,P32&lt;100),"UBPU 100 PLUS",IF(AND(P32&gt;=100,P32&lt;300),"UBPU 300 PLUS",IF(AND(P32&gt;=300,P32&lt;600),"UBPU 500 PLUS",P32&amp;" lt")))</f>
        <v>UBPU 300 PLUS</v>
      </c>
      <c r="R32" s="75">
        <v>8.5</v>
      </c>
      <c r="S32" s="75">
        <v>4.2</v>
      </c>
      <c r="T32" s="75">
        <v>3.9</v>
      </c>
      <c r="U32" s="16">
        <v>2</v>
      </c>
      <c r="V32" s="75" t="s">
        <v>552</v>
      </c>
      <c r="W32" s="16" t="s">
        <v>537</v>
      </c>
      <c r="X32" s="16" t="s">
        <v>252</v>
      </c>
      <c r="Y32" s="16">
        <v>7221295</v>
      </c>
      <c r="Z32" s="77">
        <v>35300</v>
      </c>
      <c r="AA32" s="77">
        <v>13038</v>
      </c>
      <c r="AB32" s="77">
        <f t="shared" ref="AB32" si="61">AA32+Z32</f>
        <v>48338</v>
      </c>
      <c r="AC32" s="16" t="s">
        <v>561</v>
      </c>
      <c r="AD32" s="16">
        <v>5</v>
      </c>
      <c r="AE32" s="16">
        <v>95</v>
      </c>
      <c r="AF32" s="16" t="s">
        <v>471</v>
      </c>
    </row>
    <row r="33" spans="1:32" hidden="1">
      <c r="A33" s="16">
        <v>1</v>
      </c>
      <c r="B33" s="75" t="s">
        <v>519</v>
      </c>
      <c r="C33" s="16">
        <v>35</v>
      </c>
      <c r="D33" s="75" t="s">
        <v>520</v>
      </c>
      <c r="E33" s="75">
        <v>35.700000000000003</v>
      </c>
      <c r="F33" s="75">
        <v>37</v>
      </c>
      <c r="G33" s="75">
        <v>1.26</v>
      </c>
      <c r="H33" s="75" t="s">
        <v>521</v>
      </c>
      <c r="I33" s="75" t="s">
        <v>522</v>
      </c>
      <c r="J33" s="75">
        <f t="shared" si="6"/>
        <v>7.4</v>
      </c>
      <c r="K33" s="75">
        <f t="shared" si="0"/>
        <v>7.1400000000000006</v>
      </c>
      <c r="L33" s="75">
        <f t="shared" si="1"/>
        <v>1.4230769230769231</v>
      </c>
      <c r="M33" s="75">
        <f t="shared" si="2"/>
        <v>1.2333333333333334</v>
      </c>
      <c r="N33" s="75" t="str">
        <f t="shared" si="3"/>
        <v>UBHP 800 SC</v>
      </c>
      <c r="O33" s="75" t="s">
        <v>523</v>
      </c>
      <c r="P33" s="75">
        <v>85</v>
      </c>
      <c r="Q33" s="75" t="str">
        <f t="shared" si="4"/>
        <v>UBPU 100 PLUS</v>
      </c>
      <c r="R33" s="75">
        <v>8.5</v>
      </c>
      <c r="S33" s="75">
        <v>4.2</v>
      </c>
      <c r="T33" s="75">
        <v>3.9</v>
      </c>
      <c r="U33" s="16">
        <v>1</v>
      </c>
      <c r="V33" s="75" t="s">
        <v>552</v>
      </c>
      <c r="W33" s="16" t="s">
        <v>538</v>
      </c>
      <c r="X33" s="16" t="s">
        <v>252</v>
      </c>
      <c r="Y33" s="16">
        <v>7221296</v>
      </c>
      <c r="Z33" s="77">
        <v>17650</v>
      </c>
      <c r="AA33" s="77">
        <v>7526</v>
      </c>
      <c r="AB33" s="77">
        <f t="shared" si="5"/>
        <v>25176</v>
      </c>
      <c r="AC33" s="16" t="s">
        <v>563</v>
      </c>
      <c r="AD33" s="16">
        <v>7</v>
      </c>
      <c r="AE33" s="16">
        <v>93</v>
      </c>
      <c r="AF33" s="16" t="s">
        <v>478</v>
      </c>
    </row>
    <row r="34" spans="1:32" hidden="1">
      <c r="A34" s="16">
        <v>1</v>
      </c>
      <c r="B34" s="75" t="s">
        <v>519</v>
      </c>
      <c r="C34" s="16">
        <v>35</v>
      </c>
      <c r="D34" s="75" t="s">
        <v>520</v>
      </c>
      <c r="E34" s="75">
        <v>35.700000000000003</v>
      </c>
      <c r="F34" s="75">
        <v>37</v>
      </c>
      <c r="G34" s="75">
        <v>1.26</v>
      </c>
      <c r="H34" s="75" t="s">
        <v>521</v>
      </c>
      <c r="I34" s="75" t="s">
        <v>522</v>
      </c>
      <c r="J34" s="75">
        <f t="shared" si="6"/>
        <v>7.4</v>
      </c>
      <c r="K34" s="75">
        <f t="shared" si="0"/>
        <v>7.1400000000000006</v>
      </c>
      <c r="L34" s="75">
        <f t="shared" si="1"/>
        <v>1.4230769230769231</v>
      </c>
      <c r="M34" s="75">
        <f t="shared" si="2"/>
        <v>1.2333333333333334</v>
      </c>
      <c r="N34" s="75" t="str">
        <f t="shared" si="3"/>
        <v>UBHP 800 SC</v>
      </c>
      <c r="O34" s="75" t="s">
        <v>523</v>
      </c>
      <c r="P34" s="75">
        <v>85</v>
      </c>
      <c r="Q34" s="75" t="str">
        <f t="shared" si="4"/>
        <v>UBPU 100 PLUS</v>
      </c>
      <c r="R34" s="75">
        <v>8.5</v>
      </c>
      <c r="S34" s="75">
        <v>4.2</v>
      </c>
      <c r="T34" s="75">
        <v>3.9</v>
      </c>
      <c r="U34" s="16">
        <v>2</v>
      </c>
      <c r="V34" s="75" t="s">
        <v>552</v>
      </c>
      <c r="W34" s="16" t="s">
        <v>535</v>
      </c>
      <c r="X34" s="16" t="s">
        <v>252</v>
      </c>
      <c r="Y34" s="16">
        <v>7221292</v>
      </c>
      <c r="Z34" s="77">
        <v>17650</v>
      </c>
      <c r="AA34" s="77">
        <v>7638</v>
      </c>
      <c r="AB34" s="77">
        <f t="shared" si="5"/>
        <v>25288</v>
      </c>
      <c r="AC34" s="16" t="s">
        <v>562</v>
      </c>
      <c r="AD34" s="16">
        <v>9</v>
      </c>
      <c r="AE34" s="16">
        <v>91</v>
      </c>
      <c r="AF34" s="16" t="s">
        <v>480</v>
      </c>
    </row>
    <row r="35" spans="1:32" hidden="1">
      <c r="A35" s="16">
        <v>3</v>
      </c>
      <c r="B35" s="75" t="s">
        <v>519</v>
      </c>
      <c r="C35" s="16">
        <v>35</v>
      </c>
      <c r="D35" s="75" t="s">
        <v>520</v>
      </c>
      <c r="E35" s="75">
        <v>35.700000000000003</v>
      </c>
      <c r="F35" s="75">
        <v>37</v>
      </c>
      <c r="G35" s="75">
        <v>1.26</v>
      </c>
      <c r="H35" s="75" t="s">
        <v>521</v>
      </c>
      <c r="I35" s="75" t="s">
        <v>522</v>
      </c>
      <c r="J35" s="75">
        <f t="shared" si="6"/>
        <v>7.4</v>
      </c>
      <c r="K35" s="75">
        <f t="shared" si="0"/>
        <v>7.1400000000000006</v>
      </c>
      <c r="L35" s="75">
        <f t="shared" si="1"/>
        <v>1.4230769230769231</v>
      </c>
      <c r="M35" s="75">
        <f t="shared" si="2"/>
        <v>1.2333333333333334</v>
      </c>
      <c r="N35" s="75" t="str">
        <f t="shared" si="3"/>
        <v>UBHP 800 SC</v>
      </c>
      <c r="O35" s="75" t="s">
        <v>523</v>
      </c>
      <c r="P35" s="75">
        <v>255</v>
      </c>
      <c r="Q35" s="75" t="str">
        <f t="shared" si="4"/>
        <v>UBPU 300 PLUS</v>
      </c>
      <c r="R35" s="75">
        <v>8.5</v>
      </c>
      <c r="S35" s="75">
        <v>4.2</v>
      </c>
      <c r="T35" s="75">
        <v>3.9</v>
      </c>
      <c r="U35" s="16">
        <v>2</v>
      </c>
      <c r="V35" s="75" t="s">
        <v>552</v>
      </c>
      <c r="W35" s="16" t="s">
        <v>525</v>
      </c>
      <c r="X35" s="16" t="s">
        <v>252</v>
      </c>
      <c r="Y35" s="16">
        <v>7705133</v>
      </c>
      <c r="Z35" s="77">
        <v>52950</v>
      </c>
      <c r="AA35" s="77">
        <v>16600</v>
      </c>
      <c r="AB35" s="77">
        <f t="shared" si="5"/>
        <v>69550</v>
      </c>
      <c r="AC35" s="16" t="s">
        <v>564</v>
      </c>
      <c r="AD35" s="16">
        <v>5</v>
      </c>
      <c r="AE35" s="16">
        <v>95</v>
      </c>
      <c r="AF35" s="16" t="s">
        <v>470</v>
      </c>
    </row>
    <row r="36" spans="1:32" hidden="1">
      <c r="A36" s="16">
        <v>3</v>
      </c>
      <c r="B36" s="75" t="s">
        <v>519</v>
      </c>
      <c r="C36" s="16">
        <v>35</v>
      </c>
      <c r="D36" s="75" t="s">
        <v>520</v>
      </c>
      <c r="E36" s="75">
        <v>35.700000000000003</v>
      </c>
      <c r="F36" s="75">
        <v>37</v>
      </c>
      <c r="G36" s="75">
        <v>1.26</v>
      </c>
      <c r="H36" s="75" t="s">
        <v>521</v>
      </c>
      <c r="I36" s="75" t="s">
        <v>522</v>
      </c>
      <c r="J36" s="75">
        <f t="shared" ref="J36" si="62">F36/5</f>
        <v>7.4</v>
      </c>
      <c r="K36" s="75">
        <f t="shared" ref="K36" si="63">E36/5</f>
        <v>7.1400000000000006</v>
      </c>
      <c r="L36" s="75">
        <f t="shared" ref="L36" si="64">J36/5.2</f>
        <v>1.4230769230769231</v>
      </c>
      <c r="M36" s="75">
        <f t="shared" ref="M36" si="65">J36/6</f>
        <v>1.2333333333333334</v>
      </c>
      <c r="N36" s="75" t="str">
        <f t="shared" ref="N36" si="66">IF(AND(K36&gt;3,K36&lt;=4),"UBHP 200 SC",IF(AND(K36&gt;4,K36&lt;=6),"UBHP 300 SC",IF(AND(K36&gt;6,K36&lt;=7),"UBHP 500 SC",IF(AND(K36&gt;7,K36&lt;=8),"UBHP 800 SC",IF(AND(K36&gt;8,K36&lt;10),"UBHP 1000 SC",IF(AND(K36&gt;=10,K36&lt;=15),"UBHP 2000 SC","Serpentina &gt; 15 mq"))))))</f>
        <v>UBHP 800 SC</v>
      </c>
      <c r="O36" s="75" t="s">
        <v>523</v>
      </c>
      <c r="P36" s="75">
        <v>255</v>
      </c>
      <c r="Q36" s="75" t="str">
        <f t="shared" ref="Q36" si="67">IF(AND(P36&gt;50,P36&lt;100),"UBPU 100 PLUS",IF(AND(P36&gt;=100,P36&lt;300),"UBPU 300 PLUS",IF(AND(P36&gt;=300,P36&lt;600),"UBPU 500 PLUS",P36&amp;" lt")))</f>
        <v>UBPU 300 PLUS</v>
      </c>
      <c r="R36" s="75">
        <v>8.5</v>
      </c>
      <c r="S36" s="75">
        <v>4.2</v>
      </c>
      <c r="T36" s="75">
        <v>3.9</v>
      </c>
      <c r="U36" s="16">
        <v>2</v>
      </c>
      <c r="V36" s="75" t="s">
        <v>552</v>
      </c>
      <c r="W36" s="16" t="s">
        <v>525</v>
      </c>
      <c r="X36" s="16" t="s">
        <v>252</v>
      </c>
      <c r="Y36" s="16">
        <v>7705133</v>
      </c>
      <c r="Z36" s="77">
        <v>52950</v>
      </c>
      <c r="AA36" s="77">
        <v>16600</v>
      </c>
      <c r="AB36" s="77">
        <f t="shared" ref="AB36" si="68">AA36+Z36</f>
        <v>69550</v>
      </c>
      <c r="AC36" s="16" t="s">
        <v>565</v>
      </c>
      <c r="AD36" s="16">
        <v>5</v>
      </c>
      <c r="AE36" s="16">
        <v>95</v>
      </c>
      <c r="AF36" s="16" t="s">
        <v>469</v>
      </c>
    </row>
    <row r="37" spans="1:32" hidden="1">
      <c r="A37" s="16">
        <v>3</v>
      </c>
      <c r="B37" s="75" t="s">
        <v>519</v>
      </c>
      <c r="C37" s="16">
        <v>35</v>
      </c>
      <c r="D37" s="75" t="s">
        <v>520</v>
      </c>
      <c r="E37" s="75">
        <v>35.700000000000003</v>
      </c>
      <c r="F37" s="75">
        <v>37</v>
      </c>
      <c r="G37" s="75">
        <v>1.26</v>
      </c>
      <c r="H37" s="75" t="s">
        <v>521</v>
      </c>
      <c r="I37" s="75" t="s">
        <v>522</v>
      </c>
      <c r="J37" s="75">
        <f t="shared" si="6"/>
        <v>7.4</v>
      </c>
      <c r="K37" s="75">
        <f t="shared" si="0"/>
        <v>7.1400000000000006</v>
      </c>
      <c r="L37" s="75">
        <f>J37/5.2</f>
        <v>1.4230769230769231</v>
      </c>
      <c r="M37" s="75">
        <f t="shared" si="2"/>
        <v>1.2333333333333334</v>
      </c>
      <c r="N37" s="75" t="str">
        <f t="shared" si="3"/>
        <v>UBHP 800 SC</v>
      </c>
      <c r="O37" s="75" t="s">
        <v>523</v>
      </c>
      <c r="P37" s="75">
        <v>255</v>
      </c>
      <c r="Q37" s="75" t="str">
        <f t="shared" si="4"/>
        <v>UBPU 300 PLUS</v>
      </c>
      <c r="R37" s="75">
        <v>8.5</v>
      </c>
      <c r="S37" s="75">
        <v>4.2</v>
      </c>
      <c r="T37" s="75">
        <v>3.9</v>
      </c>
      <c r="U37" s="16">
        <v>2</v>
      </c>
      <c r="V37" s="75" t="s">
        <v>552</v>
      </c>
      <c r="W37" s="16" t="s">
        <v>540</v>
      </c>
      <c r="X37" s="16" t="s">
        <v>252</v>
      </c>
      <c r="Y37" s="16">
        <v>7671757</v>
      </c>
      <c r="Z37" s="77">
        <v>52950</v>
      </c>
      <c r="AA37" s="77">
        <v>17650</v>
      </c>
      <c r="AB37" s="77">
        <f t="shared" si="5"/>
        <v>70600</v>
      </c>
      <c r="AC37" s="16" t="s">
        <v>566</v>
      </c>
      <c r="AD37" s="16">
        <v>4</v>
      </c>
      <c r="AE37" s="16">
        <v>96</v>
      </c>
      <c r="AF37" s="16" t="s">
        <v>468</v>
      </c>
    </row>
    <row r="38" spans="1:32" hidden="1">
      <c r="A38" s="16">
        <v>3</v>
      </c>
      <c r="B38" s="75" t="s">
        <v>519</v>
      </c>
      <c r="C38" s="16">
        <v>35</v>
      </c>
      <c r="D38" s="75" t="s">
        <v>520</v>
      </c>
      <c r="E38" s="75">
        <v>35.700000000000003</v>
      </c>
      <c r="F38" s="75">
        <v>37</v>
      </c>
      <c r="G38" s="75">
        <v>1.26</v>
      </c>
      <c r="H38" s="75" t="s">
        <v>521</v>
      </c>
      <c r="I38" s="75" t="s">
        <v>522</v>
      </c>
      <c r="J38" s="75">
        <f t="shared" ref="J38" si="69">F38/5</f>
        <v>7.4</v>
      </c>
      <c r="K38" s="75">
        <f t="shared" ref="K38" si="70">E38/5</f>
        <v>7.1400000000000006</v>
      </c>
      <c r="L38" s="75">
        <f>J38/5.2</f>
        <v>1.4230769230769231</v>
      </c>
      <c r="M38" s="75">
        <f t="shared" ref="M38" si="71">J38/6</f>
        <v>1.2333333333333334</v>
      </c>
      <c r="N38" s="75" t="str">
        <f t="shared" ref="N38" si="72">IF(AND(K38&gt;3,K38&lt;=4),"UBHP 200 SC",IF(AND(K38&gt;4,K38&lt;=6),"UBHP 300 SC",IF(AND(K38&gt;6,K38&lt;=7),"UBHP 500 SC",IF(AND(K38&gt;7,K38&lt;=8),"UBHP 800 SC",IF(AND(K38&gt;8,K38&lt;10),"UBHP 1000 SC",IF(AND(K38&gt;=10,K38&lt;=15),"UBHP 2000 SC","Serpentina &gt; 15 mq"))))))</f>
        <v>UBHP 800 SC</v>
      </c>
      <c r="O38" s="75" t="s">
        <v>523</v>
      </c>
      <c r="P38" s="75">
        <v>255</v>
      </c>
      <c r="Q38" s="75" t="str">
        <f t="shared" ref="Q38" si="73">IF(AND(P38&gt;50,P38&lt;100),"UBPU 100 PLUS",IF(AND(P38&gt;=100,P38&lt;300),"UBPU 300 PLUS",IF(AND(P38&gt;=300,P38&lt;600),"UBPU 500 PLUS",P38&amp;" lt")))</f>
        <v>UBPU 300 PLUS</v>
      </c>
      <c r="R38" s="75">
        <v>8.5</v>
      </c>
      <c r="S38" s="75">
        <v>4.2</v>
      </c>
      <c r="T38" s="75">
        <v>3.9</v>
      </c>
      <c r="U38" s="16">
        <v>2</v>
      </c>
      <c r="V38" s="75" t="s">
        <v>552</v>
      </c>
      <c r="W38" s="16" t="s">
        <v>540</v>
      </c>
      <c r="X38" s="16" t="s">
        <v>252</v>
      </c>
      <c r="Y38" s="16">
        <v>7671757</v>
      </c>
      <c r="Z38" s="77">
        <v>52950</v>
      </c>
      <c r="AA38" s="77">
        <v>17650</v>
      </c>
      <c r="AB38" s="77">
        <f t="shared" ref="AB38" si="74">AA38+Z38</f>
        <v>70600</v>
      </c>
      <c r="AC38" s="16" t="s">
        <v>567</v>
      </c>
      <c r="AD38" s="16">
        <v>4</v>
      </c>
      <c r="AE38" s="16">
        <v>96</v>
      </c>
      <c r="AF38" s="16" t="s">
        <v>467</v>
      </c>
    </row>
    <row r="39" spans="1:32" hidden="1">
      <c r="A39" s="16">
        <v>1</v>
      </c>
      <c r="B39" s="75" t="s">
        <v>519</v>
      </c>
      <c r="C39" s="16">
        <v>42</v>
      </c>
      <c r="D39" s="75" t="s">
        <v>520</v>
      </c>
      <c r="E39" s="75">
        <v>41.8</v>
      </c>
      <c r="F39" s="75">
        <v>43.5</v>
      </c>
      <c r="G39" s="75">
        <v>1.3</v>
      </c>
      <c r="H39" s="75" t="s">
        <v>521</v>
      </c>
      <c r="I39" s="75" t="s">
        <v>522</v>
      </c>
      <c r="J39" s="75">
        <f t="shared" si="6"/>
        <v>8.6999999999999993</v>
      </c>
      <c r="K39" s="75">
        <f t="shared" si="0"/>
        <v>8.36</v>
      </c>
      <c r="L39" s="75" t="s">
        <v>527</v>
      </c>
      <c r="M39" s="75">
        <f t="shared" si="2"/>
        <v>1.45</v>
      </c>
      <c r="N39" s="75" t="str">
        <f t="shared" si="3"/>
        <v>UBHP 1000 SC</v>
      </c>
      <c r="O39" s="75" t="s">
        <v>523</v>
      </c>
      <c r="P39" s="75">
        <v>105</v>
      </c>
      <c r="Q39" s="75" t="str">
        <f t="shared" si="4"/>
        <v>UBPU 300 PLUS</v>
      </c>
      <c r="R39" s="75">
        <v>9.91</v>
      </c>
      <c r="S39" s="75">
        <v>4.22</v>
      </c>
      <c r="T39" s="75">
        <v>3.9</v>
      </c>
      <c r="U39" s="16">
        <v>1</v>
      </c>
      <c r="V39" s="75" t="s">
        <v>552</v>
      </c>
      <c r="W39" s="16" t="s">
        <v>537</v>
      </c>
      <c r="X39" s="16" t="s">
        <v>251</v>
      </c>
      <c r="Y39" s="16">
        <v>7221295</v>
      </c>
      <c r="Z39" s="77">
        <v>19350</v>
      </c>
      <c r="AA39" s="77">
        <v>6519</v>
      </c>
      <c r="AB39" s="77">
        <f t="shared" si="5"/>
        <v>25869</v>
      </c>
      <c r="AC39" s="16" t="s">
        <v>562</v>
      </c>
      <c r="AD39" s="16">
        <v>9</v>
      </c>
      <c r="AE39" s="16">
        <v>91</v>
      </c>
      <c r="AF39" s="16" t="s">
        <v>480</v>
      </c>
    </row>
    <row r="40" spans="1:32" hidden="1">
      <c r="A40" s="16">
        <v>1</v>
      </c>
      <c r="B40" s="75" t="s">
        <v>519</v>
      </c>
      <c r="C40" s="16">
        <v>42</v>
      </c>
      <c r="D40" s="75" t="s">
        <v>520</v>
      </c>
      <c r="E40" s="75">
        <v>41.8</v>
      </c>
      <c r="F40" s="75">
        <v>43.5</v>
      </c>
      <c r="G40" s="75">
        <v>1.3</v>
      </c>
      <c r="H40" s="75" t="s">
        <v>521</v>
      </c>
      <c r="I40" s="75" t="s">
        <v>522</v>
      </c>
      <c r="J40" s="75">
        <f t="shared" si="6"/>
        <v>8.6999999999999993</v>
      </c>
      <c r="K40" s="75">
        <f t="shared" si="0"/>
        <v>8.36</v>
      </c>
      <c r="L40" s="75" t="s">
        <v>527</v>
      </c>
      <c r="M40" s="75">
        <f t="shared" si="2"/>
        <v>1.45</v>
      </c>
      <c r="N40" s="75" t="str">
        <f t="shared" si="3"/>
        <v>UBHP 1000 SC</v>
      </c>
      <c r="O40" s="75" t="s">
        <v>523</v>
      </c>
      <c r="P40" s="75">
        <v>105</v>
      </c>
      <c r="Q40" s="75" t="str">
        <f t="shared" si="4"/>
        <v>UBPU 300 PLUS</v>
      </c>
      <c r="R40" s="75">
        <v>9.91</v>
      </c>
      <c r="S40" s="75">
        <v>4.22</v>
      </c>
      <c r="T40" s="75">
        <v>3.9</v>
      </c>
      <c r="U40" s="16">
        <v>1</v>
      </c>
      <c r="V40" s="75" t="s">
        <v>552</v>
      </c>
      <c r="W40" s="16" t="s">
        <v>538</v>
      </c>
      <c r="X40" s="16" t="s">
        <v>251</v>
      </c>
      <c r="Y40" s="16">
        <v>7221296</v>
      </c>
      <c r="Z40" s="77">
        <v>19350</v>
      </c>
      <c r="AA40" s="77">
        <v>7526</v>
      </c>
      <c r="AB40" s="77">
        <f t="shared" si="5"/>
        <v>26876</v>
      </c>
      <c r="AC40" s="16" t="s">
        <v>563</v>
      </c>
      <c r="AD40" s="16">
        <v>7</v>
      </c>
      <c r="AE40" s="16">
        <v>93</v>
      </c>
      <c r="AF40" s="16" t="s">
        <v>478</v>
      </c>
    </row>
    <row r="41" spans="1:32" hidden="1">
      <c r="A41" s="16">
        <v>1</v>
      </c>
      <c r="B41" s="75" t="s">
        <v>519</v>
      </c>
      <c r="C41" s="16">
        <v>42</v>
      </c>
      <c r="D41" s="75" t="s">
        <v>520</v>
      </c>
      <c r="E41" s="75">
        <v>41.8</v>
      </c>
      <c r="F41" s="75">
        <v>43.5</v>
      </c>
      <c r="G41" s="75">
        <v>1.3</v>
      </c>
      <c r="H41" s="75" t="s">
        <v>521</v>
      </c>
      <c r="I41" s="75" t="s">
        <v>522</v>
      </c>
      <c r="J41" s="75">
        <f t="shared" si="6"/>
        <v>8.6999999999999993</v>
      </c>
      <c r="K41" s="75">
        <f t="shared" si="0"/>
        <v>8.36</v>
      </c>
      <c r="L41" s="75" t="s">
        <v>527</v>
      </c>
      <c r="M41" s="75">
        <f t="shared" si="2"/>
        <v>1.45</v>
      </c>
      <c r="N41" s="75" t="str">
        <f t="shared" si="3"/>
        <v>UBHP 1000 SC</v>
      </c>
      <c r="O41" s="75" t="s">
        <v>523</v>
      </c>
      <c r="P41" s="75">
        <v>105</v>
      </c>
      <c r="Q41" s="75" t="str">
        <f t="shared" si="4"/>
        <v>UBPU 300 PLUS</v>
      </c>
      <c r="R41" s="75">
        <v>9.91</v>
      </c>
      <c r="S41" s="75">
        <v>4.22</v>
      </c>
      <c r="T41" s="75">
        <v>3.9</v>
      </c>
      <c r="U41" s="16">
        <v>1</v>
      </c>
      <c r="V41" s="75" t="s">
        <v>552</v>
      </c>
      <c r="W41" s="16" t="s">
        <v>525</v>
      </c>
      <c r="X41" s="16" t="s">
        <v>251</v>
      </c>
      <c r="Y41" s="16">
        <v>7705133</v>
      </c>
      <c r="Z41" s="77">
        <v>19350</v>
      </c>
      <c r="AA41" s="77">
        <v>8300</v>
      </c>
      <c r="AB41" s="77">
        <f t="shared" si="5"/>
        <v>27650</v>
      </c>
      <c r="AC41" s="16" t="s">
        <v>563</v>
      </c>
      <c r="AD41" s="16">
        <v>7</v>
      </c>
      <c r="AE41" s="16">
        <v>93</v>
      </c>
      <c r="AF41" s="16" t="s">
        <v>478</v>
      </c>
    </row>
    <row r="42" spans="1:32" hidden="1">
      <c r="A42" s="16">
        <v>1</v>
      </c>
      <c r="B42" s="75" t="s">
        <v>519</v>
      </c>
      <c r="C42" s="16">
        <v>42</v>
      </c>
      <c r="D42" s="75" t="s">
        <v>520</v>
      </c>
      <c r="E42" s="75">
        <v>41.8</v>
      </c>
      <c r="F42" s="75">
        <v>43.5</v>
      </c>
      <c r="G42" s="75">
        <v>1.3</v>
      </c>
      <c r="H42" s="75" t="s">
        <v>521</v>
      </c>
      <c r="I42" s="75" t="s">
        <v>522</v>
      </c>
      <c r="J42" s="75">
        <f t="shared" si="6"/>
        <v>8.6999999999999993</v>
      </c>
      <c r="K42" s="75">
        <f t="shared" si="0"/>
        <v>8.36</v>
      </c>
      <c r="L42" s="75" t="s">
        <v>527</v>
      </c>
      <c r="M42" s="75">
        <f t="shared" si="2"/>
        <v>1.45</v>
      </c>
      <c r="N42" s="75" t="str">
        <f t="shared" si="3"/>
        <v>UBHP 1000 SC</v>
      </c>
      <c r="O42" s="75" t="s">
        <v>523</v>
      </c>
      <c r="P42" s="75">
        <v>105</v>
      </c>
      <c r="Q42" s="75" t="str">
        <f t="shared" si="4"/>
        <v>UBPU 300 PLUS</v>
      </c>
      <c r="R42" s="75">
        <v>9.91</v>
      </c>
      <c r="S42" s="75">
        <v>4.22</v>
      </c>
      <c r="T42" s="75">
        <v>3.9</v>
      </c>
      <c r="U42" s="16">
        <v>1</v>
      </c>
      <c r="V42" s="75" t="s">
        <v>552</v>
      </c>
      <c r="W42" s="16" t="s">
        <v>525</v>
      </c>
      <c r="X42" s="16" t="s">
        <v>251</v>
      </c>
      <c r="Y42" s="16">
        <v>7705133</v>
      </c>
      <c r="Z42" s="77">
        <v>19350</v>
      </c>
      <c r="AA42" s="77">
        <v>8300</v>
      </c>
      <c r="AB42" s="77">
        <f t="shared" si="5"/>
        <v>27650</v>
      </c>
      <c r="AC42" s="16" t="s">
        <v>563</v>
      </c>
      <c r="AD42" s="16">
        <v>7</v>
      </c>
      <c r="AE42" s="16">
        <v>93</v>
      </c>
      <c r="AF42" s="16" t="s">
        <v>478</v>
      </c>
    </row>
    <row r="43" spans="1:32" hidden="1">
      <c r="A43" s="16">
        <v>1</v>
      </c>
      <c r="B43" s="75" t="s">
        <v>519</v>
      </c>
      <c r="C43" s="16">
        <v>42</v>
      </c>
      <c r="D43" s="75" t="s">
        <v>520</v>
      </c>
      <c r="E43" s="75">
        <v>41.8</v>
      </c>
      <c r="F43" s="75">
        <v>43.5</v>
      </c>
      <c r="G43" s="75">
        <v>1.3</v>
      </c>
      <c r="H43" s="75" t="s">
        <v>521</v>
      </c>
      <c r="I43" s="75" t="s">
        <v>522</v>
      </c>
      <c r="J43" s="75">
        <f t="shared" si="6"/>
        <v>8.6999999999999993</v>
      </c>
      <c r="K43" s="75">
        <f t="shared" si="0"/>
        <v>8.36</v>
      </c>
      <c r="L43" s="75" t="s">
        <v>527</v>
      </c>
      <c r="M43" s="75">
        <f t="shared" si="2"/>
        <v>1.45</v>
      </c>
      <c r="N43" s="75" t="str">
        <f t="shared" si="3"/>
        <v>UBHP 1000 SC</v>
      </c>
      <c r="O43" s="75" t="s">
        <v>523</v>
      </c>
      <c r="P43" s="75">
        <v>105</v>
      </c>
      <c r="Q43" s="75" t="str">
        <f t="shared" si="4"/>
        <v>UBPU 300 PLUS</v>
      </c>
      <c r="R43" s="75">
        <v>9.91</v>
      </c>
      <c r="S43" s="75">
        <v>4.22</v>
      </c>
      <c r="T43" s="75">
        <v>3.9</v>
      </c>
      <c r="U43" s="16">
        <v>2</v>
      </c>
      <c r="V43" s="75" t="s">
        <v>552</v>
      </c>
      <c r="W43" s="16" t="s">
        <v>535</v>
      </c>
      <c r="X43" s="16" t="s">
        <v>251</v>
      </c>
      <c r="Y43" s="16">
        <v>7221292</v>
      </c>
      <c r="Z43" s="77">
        <v>19350</v>
      </c>
      <c r="AA43" s="77">
        <v>7638</v>
      </c>
      <c r="AB43" s="77">
        <f t="shared" si="5"/>
        <v>26988</v>
      </c>
      <c r="AC43" s="16" t="s">
        <v>562</v>
      </c>
      <c r="AD43" s="16">
        <v>9</v>
      </c>
      <c r="AE43" s="16">
        <v>91</v>
      </c>
      <c r="AF43" s="16" t="s">
        <v>480</v>
      </c>
    </row>
    <row r="44" spans="1:32" hidden="1">
      <c r="A44" s="16">
        <v>2</v>
      </c>
      <c r="B44" s="75" t="s">
        <v>519</v>
      </c>
      <c r="C44" s="16">
        <v>42</v>
      </c>
      <c r="D44" s="75" t="s">
        <v>520</v>
      </c>
      <c r="E44" s="75">
        <v>41.8</v>
      </c>
      <c r="F44" s="75">
        <v>43.5</v>
      </c>
      <c r="G44" s="75">
        <v>1.3</v>
      </c>
      <c r="H44" s="75" t="s">
        <v>521</v>
      </c>
      <c r="I44" s="75" t="s">
        <v>522</v>
      </c>
      <c r="J44" s="75">
        <f t="shared" si="6"/>
        <v>8.6999999999999993</v>
      </c>
      <c r="K44" s="75">
        <f t="shared" si="0"/>
        <v>8.36</v>
      </c>
      <c r="L44" s="75" t="s">
        <v>527</v>
      </c>
      <c r="M44" s="75">
        <f t="shared" si="2"/>
        <v>1.45</v>
      </c>
      <c r="N44" s="75" t="str">
        <f t="shared" si="3"/>
        <v>UBHP 1000 SC</v>
      </c>
      <c r="O44" s="75" t="s">
        <v>523</v>
      </c>
      <c r="P44" s="75">
        <v>210</v>
      </c>
      <c r="Q44" s="75" t="str">
        <f t="shared" si="4"/>
        <v>UBPU 300 PLUS</v>
      </c>
      <c r="R44" s="75">
        <v>9.91</v>
      </c>
      <c r="S44" s="75">
        <v>4.22</v>
      </c>
      <c r="T44" s="75">
        <v>3.9</v>
      </c>
      <c r="U44" s="16">
        <v>2</v>
      </c>
      <c r="V44" s="75" t="s">
        <v>552</v>
      </c>
      <c r="W44" s="16" t="s">
        <v>537</v>
      </c>
      <c r="X44" s="16" t="s">
        <v>251</v>
      </c>
      <c r="Y44" s="16">
        <v>7221295</v>
      </c>
      <c r="Z44" s="77">
        <v>38700</v>
      </c>
      <c r="AA44" s="77">
        <v>13038</v>
      </c>
      <c r="AB44" s="77">
        <f t="shared" si="5"/>
        <v>51738</v>
      </c>
      <c r="AC44" s="16" t="s">
        <v>560</v>
      </c>
      <c r="AD44" s="16">
        <v>5</v>
      </c>
      <c r="AE44" s="16">
        <v>95</v>
      </c>
      <c r="AF44" s="16" t="s">
        <v>473</v>
      </c>
    </row>
    <row r="45" spans="1:32" hidden="1">
      <c r="A45" s="16">
        <v>2</v>
      </c>
      <c r="B45" s="75" t="s">
        <v>519</v>
      </c>
      <c r="C45" s="16">
        <v>42</v>
      </c>
      <c r="D45" s="75" t="s">
        <v>520</v>
      </c>
      <c r="E45" s="75">
        <v>41.8</v>
      </c>
      <c r="F45" s="75">
        <v>43.5</v>
      </c>
      <c r="G45" s="75">
        <v>1.3</v>
      </c>
      <c r="H45" s="75" t="s">
        <v>521</v>
      </c>
      <c r="I45" s="75" t="s">
        <v>522</v>
      </c>
      <c r="J45" s="75">
        <f t="shared" ref="J45" si="75">F45/5</f>
        <v>8.6999999999999993</v>
      </c>
      <c r="K45" s="75">
        <f t="shared" ref="K45" si="76">E45/5</f>
        <v>8.36</v>
      </c>
      <c r="L45" s="75" t="s">
        <v>527</v>
      </c>
      <c r="M45" s="75">
        <f t="shared" ref="M45" si="77">J45/6</f>
        <v>1.45</v>
      </c>
      <c r="N45" s="75" t="str">
        <f t="shared" ref="N45" si="78">IF(AND(K45&gt;3,K45&lt;=4),"UBHP 200 SC",IF(AND(K45&gt;4,K45&lt;=6),"UBHP 300 SC",IF(AND(K45&gt;6,K45&lt;=7),"UBHP 500 SC",IF(AND(K45&gt;7,K45&lt;=8),"UBHP 800 SC",IF(AND(K45&gt;8,K45&lt;10),"UBHP 1000 SC",IF(AND(K45&gt;=10,K45&lt;=15),"UBHP 2000 SC","Serpentina &gt; 15 mq"))))))</f>
        <v>UBHP 1000 SC</v>
      </c>
      <c r="O45" s="75" t="s">
        <v>523</v>
      </c>
      <c r="P45" s="75">
        <v>210</v>
      </c>
      <c r="Q45" s="75" t="str">
        <f t="shared" ref="Q45" si="79">IF(AND(P45&gt;50,P45&lt;100),"UBPU 100 PLUS",IF(AND(P45&gt;=100,P45&lt;300),"UBPU 300 PLUS",IF(AND(P45&gt;=300,P45&lt;600),"UBPU 500 PLUS",P45&amp;" lt")))</f>
        <v>UBPU 300 PLUS</v>
      </c>
      <c r="R45" s="75">
        <v>9.91</v>
      </c>
      <c r="S45" s="75">
        <v>4.22</v>
      </c>
      <c r="T45" s="75">
        <v>3.9</v>
      </c>
      <c r="U45" s="16">
        <v>2</v>
      </c>
      <c r="V45" s="75" t="s">
        <v>552</v>
      </c>
      <c r="W45" s="16" t="s">
        <v>537</v>
      </c>
      <c r="X45" s="16" t="s">
        <v>251</v>
      </c>
      <c r="Y45" s="16">
        <v>7221295</v>
      </c>
      <c r="Z45" s="77">
        <v>38700</v>
      </c>
      <c r="AA45" s="77">
        <v>13038</v>
      </c>
      <c r="AB45" s="77">
        <f t="shared" ref="AB45" si="80">AA45+Z45</f>
        <v>51738</v>
      </c>
      <c r="AC45" s="16" t="s">
        <v>561</v>
      </c>
      <c r="AD45" s="16">
        <v>5</v>
      </c>
      <c r="AE45" s="16">
        <v>95</v>
      </c>
      <c r="AF45" s="16" t="s">
        <v>471</v>
      </c>
    </row>
    <row r="46" spans="1:32" hidden="1">
      <c r="A46" s="16">
        <v>2</v>
      </c>
      <c r="B46" s="75" t="s">
        <v>519</v>
      </c>
      <c r="C46" s="16">
        <v>42</v>
      </c>
      <c r="D46" s="75" t="s">
        <v>520</v>
      </c>
      <c r="E46" s="75">
        <v>41.8</v>
      </c>
      <c r="F46" s="75">
        <v>43.5</v>
      </c>
      <c r="G46" s="75">
        <v>1.3</v>
      </c>
      <c r="H46" s="75" t="s">
        <v>521</v>
      </c>
      <c r="I46" s="75" t="s">
        <v>522</v>
      </c>
      <c r="J46" s="75">
        <f t="shared" si="6"/>
        <v>8.6999999999999993</v>
      </c>
      <c r="K46" s="75">
        <f t="shared" si="0"/>
        <v>8.36</v>
      </c>
      <c r="L46" s="75" t="s">
        <v>527</v>
      </c>
      <c r="M46" s="75">
        <f t="shared" si="2"/>
        <v>1.45</v>
      </c>
      <c r="N46" s="75" t="str">
        <f t="shared" si="3"/>
        <v>UBHP 1000 SC</v>
      </c>
      <c r="O46" s="75" t="s">
        <v>523</v>
      </c>
      <c r="P46" s="75">
        <v>210</v>
      </c>
      <c r="Q46" s="75" t="str">
        <f t="shared" si="4"/>
        <v>UBPU 300 PLUS</v>
      </c>
      <c r="R46" s="75">
        <v>9.91</v>
      </c>
      <c r="S46" s="75">
        <v>4.22</v>
      </c>
      <c r="T46" s="75">
        <v>3.9</v>
      </c>
      <c r="U46" s="16">
        <v>2</v>
      </c>
      <c r="V46" s="75" t="s">
        <v>552</v>
      </c>
      <c r="W46" s="16" t="s">
        <v>538</v>
      </c>
      <c r="X46" s="16" t="s">
        <v>251</v>
      </c>
      <c r="Y46" s="16">
        <v>7221296</v>
      </c>
      <c r="Z46" s="77">
        <v>38700</v>
      </c>
      <c r="AA46" s="77">
        <v>15052</v>
      </c>
      <c r="AB46" s="77">
        <f t="shared" si="5"/>
        <v>53752</v>
      </c>
      <c r="AC46" s="16" t="s">
        <v>564</v>
      </c>
      <c r="AD46" s="16">
        <v>5</v>
      </c>
      <c r="AE46" s="16">
        <v>95</v>
      </c>
      <c r="AF46" s="16" t="s">
        <v>470</v>
      </c>
    </row>
    <row r="47" spans="1:32" hidden="1">
      <c r="A47" s="16">
        <v>2</v>
      </c>
      <c r="B47" s="75" t="s">
        <v>519</v>
      </c>
      <c r="C47" s="16">
        <v>42</v>
      </c>
      <c r="D47" s="75" t="s">
        <v>520</v>
      </c>
      <c r="E47" s="75">
        <v>41.8</v>
      </c>
      <c r="F47" s="75">
        <v>43.5</v>
      </c>
      <c r="G47" s="75">
        <v>1.3</v>
      </c>
      <c r="H47" s="75" t="s">
        <v>521</v>
      </c>
      <c r="I47" s="75" t="s">
        <v>522</v>
      </c>
      <c r="J47" s="75">
        <f t="shared" ref="J47" si="81">F47/5</f>
        <v>8.6999999999999993</v>
      </c>
      <c r="K47" s="75">
        <f t="shared" ref="K47" si="82">E47/5</f>
        <v>8.36</v>
      </c>
      <c r="L47" s="75" t="s">
        <v>527</v>
      </c>
      <c r="M47" s="75">
        <f t="shared" ref="M47" si="83">J47/6</f>
        <v>1.45</v>
      </c>
      <c r="N47" s="75" t="str">
        <f t="shared" ref="N47" si="84">IF(AND(K47&gt;3,K47&lt;=4),"UBHP 200 SC",IF(AND(K47&gt;4,K47&lt;=6),"UBHP 300 SC",IF(AND(K47&gt;6,K47&lt;=7),"UBHP 500 SC",IF(AND(K47&gt;7,K47&lt;=8),"UBHP 800 SC",IF(AND(K47&gt;8,K47&lt;10),"UBHP 1000 SC",IF(AND(K47&gt;=10,K47&lt;=15),"UBHP 2000 SC","Serpentina &gt; 15 mq"))))))</f>
        <v>UBHP 1000 SC</v>
      </c>
      <c r="O47" s="75" t="s">
        <v>523</v>
      </c>
      <c r="P47" s="75">
        <v>210</v>
      </c>
      <c r="Q47" s="75" t="str">
        <f t="shared" ref="Q47" si="85">IF(AND(P47&gt;50,P47&lt;100),"UBPU 100 PLUS",IF(AND(P47&gt;=100,P47&lt;300),"UBPU 300 PLUS",IF(AND(P47&gt;=300,P47&lt;600),"UBPU 500 PLUS",P47&amp;" lt")))</f>
        <v>UBPU 300 PLUS</v>
      </c>
      <c r="R47" s="75">
        <v>9.91</v>
      </c>
      <c r="S47" s="75">
        <v>4.22</v>
      </c>
      <c r="T47" s="75">
        <v>3.9</v>
      </c>
      <c r="U47" s="16">
        <v>2</v>
      </c>
      <c r="V47" s="75" t="s">
        <v>552</v>
      </c>
      <c r="W47" s="16" t="s">
        <v>538</v>
      </c>
      <c r="X47" s="16" t="s">
        <v>251</v>
      </c>
      <c r="Y47" s="16">
        <v>7221296</v>
      </c>
      <c r="Z47" s="77">
        <v>38700</v>
      </c>
      <c r="AA47" s="77">
        <v>15052</v>
      </c>
      <c r="AB47" s="77">
        <f t="shared" ref="AB47" si="86">AA47+Z47</f>
        <v>53752</v>
      </c>
      <c r="AC47" s="16" t="s">
        <v>565</v>
      </c>
      <c r="AD47" s="16">
        <v>5</v>
      </c>
      <c r="AE47" s="16">
        <v>95</v>
      </c>
      <c r="AF47" s="16" t="s">
        <v>469</v>
      </c>
    </row>
    <row r="48" spans="1:32" hidden="1">
      <c r="A48" s="16">
        <v>1</v>
      </c>
      <c r="B48" s="75" t="s">
        <v>519</v>
      </c>
      <c r="C48" s="16">
        <v>50</v>
      </c>
      <c r="D48" s="75" t="s">
        <v>520</v>
      </c>
      <c r="E48" s="75">
        <v>49.4</v>
      </c>
      <c r="F48" s="75">
        <v>51.7</v>
      </c>
      <c r="G48" s="75">
        <v>1.33</v>
      </c>
      <c r="H48" s="75" t="s">
        <v>521</v>
      </c>
      <c r="I48" s="75" t="s">
        <v>522</v>
      </c>
      <c r="J48" s="75">
        <f t="shared" si="6"/>
        <v>10.34</v>
      </c>
      <c r="K48" s="75">
        <f t="shared" si="0"/>
        <v>9.879999999999999</v>
      </c>
      <c r="L48" s="75" t="s">
        <v>527</v>
      </c>
      <c r="M48" s="75" t="s">
        <v>527</v>
      </c>
      <c r="N48" s="75" t="str">
        <f t="shared" si="3"/>
        <v>UBHP 1000 SC</v>
      </c>
      <c r="O48" s="75" t="s">
        <v>523</v>
      </c>
      <c r="P48" s="75">
        <v>120</v>
      </c>
      <c r="Q48" s="75" t="str">
        <f t="shared" si="4"/>
        <v>UBPU 300 PLUS</v>
      </c>
      <c r="R48" s="75">
        <v>11.71</v>
      </c>
      <c r="S48" s="75">
        <v>4.22</v>
      </c>
      <c r="T48" s="75">
        <v>3.8</v>
      </c>
      <c r="U48" s="16">
        <v>1</v>
      </c>
      <c r="V48" s="75" t="s">
        <v>552</v>
      </c>
      <c r="W48" s="16" t="s">
        <v>538</v>
      </c>
      <c r="X48" s="16" t="s">
        <v>250</v>
      </c>
      <c r="Y48" s="16">
        <v>7221296</v>
      </c>
      <c r="Z48" s="77">
        <v>20650</v>
      </c>
      <c r="AA48" s="77">
        <v>7526</v>
      </c>
      <c r="AB48" s="77">
        <f t="shared" si="5"/>
        <v>28176</v>
      </c>
      <c r="AC48" s="16" t="s">
        <v>563</v>
      </c>
      <c r="AD48" s="16">
        <v>7</v>
      </c>
      <c r="AE48" s="16">
        <v>93</v>
      </c>
      <c r="AF48" s="16" t="s">
        <v>478</v>
      </c>
    </row>
    <row r="49" spans="1:32" hidden="1">
      <c r="A49" s="16">
        <v>1</v>
      </c>
      <c r="B49" s="75" t="s">
        <v>519</v>
      </c>
      <c r="C49" s="16">
        <v>50</v>
      </c>
      <c r="D49" s="75" t="s">
        <v>520</v>
      </c>
      <c r="E49" s="75">
        <v>49.4</v>
      </c>
      <c r="F49" s="75">
        <v>51.7</v>
      </c>
      <c r="G49" s="75">
        <v>1.33</v>
      </c>
      <c r="H49" s="75" t="s">
        <v>521</v>
      </c>
      <c r="I49" s="75" t="s">
        <v>522</v>
      </c>
      <c r="J49" s="75">
        <f t="shared" si="6"/>
        <v>10.34</v>
      </c>
      <c r="K49" s="75">
        <f t="shared" si="0"/>
        <v>9.879999999999999</v>
      </c>
      <c r="L49" s="75" t="s">
        <v>527</v>
      </c>
      <c r="M49" s="75" t="s">
        <v>527</v>
      </c>
      <c r="N49" s="75" t="str">
        <f t="shared" si="3"/>
        <v>UBHP 1000 SC</v>
      </c>
      <c r="O49" s="75" t="s">
        <v>523</v>
      </c>
      <c r="P49" s="75">
        <v>120</v>
      </c>
      <c r="Q49" s="75" t="str">
        <f t="shared" si="4"/>
        <v>UBPU 300 PLUS</v>
      </c>
      <c r="R49" s="75">
        <v>11.71</v>
      </c>
      <c r="S49" s="75">
        <v>4.22</v>
      </c>
      <c r="T49" s="75">
        <v>3.8</v>
      </c>
      <c r="U49" s="16">
        <v>1</v>
      </c>
      <c r="V49" s="75" t="s">
        <v>552</v>
      </c>
      <c r="W49" s="16" t="s">
        <v>525</v>
      </c>
      <c r="X49" s="16" t="s">
        <v>250</v>
      </c>
      <c r="Y49" s="16">
        <v>7705133</v>
      </c>
      <c r="Z49" s="77">
        <v>20650</v>
      </c>
      <c r="AA49" s="77">
        <v>8300</v>
      </c>
      <c r="AB49" s="77">
        <f t="shared" si="5"/>
        <v>28950</v>
      </c>
      <c r="AC49" s="16" t="s">
        <v>563</v>
      </c>
      <c r="AD49" s="16">
        <v>7</v>
      </c>
      <c r="AE49" s="16">
        <v>93</v>
      </c>
      <c r="AF49" s="16" t="s">
        <v>478</v>
      </c>
    </row>
    <row r="50" spans="1:32" hidden="1">
      <c r="A50" s="16">
        <v>1</v>
      </c>
      <c r="B50" s="75" t="s">
        <v>519</v>
      </c>
      <c r="C50" s="16">
        <v>50</v>
      </c>
      <c r="D50" s="75" t="s">
        <v>520</v>
      </c>
      <c r="E50" s="75">
        <v>49.4</v>
      </c>
      <c r="F50" s="75">
        <v>51.7</v>
      </c>
      <c r="G50" s="75">
        <v>1.33</v>
      </c>
      <c r="H50" s="75" t="s">
        <v>521</v>
      </c>
      <c r="I50" s="75" t="s">
        <v>522</v>
      </c>
      <c r="J50" s="75">
        <f t="shared" si="6"/>
        <v>10.34</v>
      </c>
      <c r="K50" s="75">
        <f t="shared" si="0"/>
        <v>9.879999999999999</v>
      </c>
      <c r="L50" s="75" t="s">
        <v>527</v>
      </c>
      <c r="M50" s="75" t="s">
        <v>527</v>
      </c>
      <c r="N50" s="75" t="str">
        <f t="shared" si="3"/>
        <v>UBHP 1000 SC</v>
      </c>
      <c r="O50" s="75" t="s">
        <v>523</v>
      </c>
      <c r="P50" s="75">
        <v>120</v>
      </c>
      <c r="Q50" s="75" t="str">
        <f t="shared" si="4"/>
        <v>UBPU 300 PLUS</v>
      </c>
      <c r="R50" s="75">
        <v>11.71</v>
      </c>
      <c r="S50" s="75">
        <v>4.22</v>
      </c>
      <c r="T50" s="75">
        <v>3.8</v>
      </c>
      <c r="U50" s="16">
        <v>1</v>
      </c>
      <c r="V50" s="75" t="s">
        <v>552</v>
      </c>
      <c r="W50" s="16" t="s">
        <v>540</v>
      </c>
      <c r="X50" s="16" t="s">
        <v>250</v>
      </c>
      <c r="Y50" s="16">
        <v>7671757</v>
      </c>
      <c r="Z50" s="77">
        <v>20650</v>
      </c>
      <c r="AA50" s="77">
        <v>8825</v>
      </c>
      <c r="AB50" s="77">
        <f t="shared" si="5"/>
        <v>29475</v>
      </c>
      <c r="AC50" s="16" t="s">
        <v>557</v>
      </c>
      <c r="AD50" s="16">
        <v>7</v>
      </c>
      <c r="AE50" s="16">
        <v>93</v>
      </c>
      <c r="AF50" s="16" t="s">
        <v>477</v>
      </c>
    </row>
    <row r="51" spans="1:32" hidden="1">
      <c r="A51" s="16">
        <v>1</v>
      </c>
      <c r="B51" s="75" t="s">
        <v>519</v>
      </c>
      <c r="C51" s="16">
        <v>50</v>
      </c>
      <c r="D51" s="75" t="s">
        <v>520</v>
      </c>
      <c r="E51" s="75">
        <v>49.4</v>
      </c>
      <c r="F51" s="75">
        <v>51.7</v>
      </c>
      <c r="G51" s="75">
        <v>1.33</v>
      </c>
      <c r="H51" s="75" t="s">
        <v>521</v>
      </c>
      <c r="I51" s="75" t="s">
        <v>522</v>
      </c>
      <c r="J51" s="75">
        <f t="shared" si="6"/>
        <v>10.34</v>
      </c>
      <c r="K51" s="75">
        <f t="shared" si="0"/>
        <v>9.879999999999999</v>
      </c>
      <c r="L51" s="75" t="s">
        <v>527</v>
      </c>
      <c r="M51" s="75" t="s">
        <v>527</v>
      </c>
      <c r="N51" s="75" t="str">
        <f t="shared" si="3"/>
        <v>UBHP 1000 SC</v>
      </c>
      <c r="O51" s="75" t="s">
        <v>523</v>
      </c>
      <c r="P51" s="75">
        <v>120</v>
      </c>
      <c r="Q51" s="75" t="str">
        <f t="shared" si="4"/>
        <v>UBPU 300 PLUS</v>
      </c>
      <c r="R51" s="75">
        <v>11.71</v>
      </c>
      <c r="S51" s="75">
        <v>4.22</v>
      </c>
      <c r="T51" s="75">
        <v>3.8</v>
      </c>
      <c r="U51" s="16">
        <v>2</v>
      </c>
      <c r="V51" s="75" t="s">
        <v>552</v>
      </c>
      <c r="W51" s="16" t="s">
        <v>553</v>
      </c>
      <c r="X51" s="16" t="s">
        <v>250</v>
      </c>
      <c r="Y51" s="16">
        <v>7221293</v>
      </c>
      <c r="Z51" s="77">
        <v>20650</v>
      </c>
      <c r="AA51" s="77">
        <v>7940</v>
      </c>
      <c r="AB51" s="77">
        <f t="shared" si="5"/>
        <v>28590</v>
      </c>
      <c r="AC51" s="16" t="s">
        <v>557</v>
      </c>
      <c r="AD51" s="16">
        <v>7</v>
      </c>
      <c r="AE51" s="16">
        <v>93</v>
      </c>
      <c r="AF51" s="16" t="s">
        <v>477</v>
      </c>
    </row>
    <row r="52" spans="1:32" hidden="1">
      <c r="A52" s="16">
        <v>2</v>
      </c>
      <c r="B52" s="75" t="s">
        <v>519</v>
      </c>
      <c r="C52" s="16">
        <v>50</v>
      </c>
      <c r="D52" s="75" t="s">
        <v>520</v>
      </c>
      <c r="E52" s="75">
        <v>49.4</v>
      </c>
      <c r="F52" s="75">
        <v>51.7</v>
      </c>
      <c r="G52" s="75">
        <v>1.33</v>
      </c>
      <c r="H52" s="75" t="s">
        <v>521</v>
      </c>
      <c r="I52" s="75" t="s">
        <v>522</v>
      </c>
      <c r="J52" s="75">
        <f t="shared" si="6"/>
        <v>10.34</v>
      </c>
      <c r="K52" s="75">
        <f t="shared" si="0"/>
        <v>9.879999999999999</v>
      </c>
      <c r="L52" s="75" t="s">
        <v>527</v>
      </c>
      <c r="M52" s="75" t="s">
        <v>527</v>
      </c>
      <c r="N52" s="75" t="str">
        <f t="shared" si="3"/>
        <v>UBHP 1000 SC</v>
      </c>
      <c r="O52" s="75" t="s">
        <v>523</v>
      </c>
      <c r="P52" s="75">
        <v>210</v>
      </c>
      <c r="Q52" s="75" t="str">
        <f t="shared" si="4"/>
        <v>UBPU 300 PLUS</v>
      </c>
      <c r="R52" s="75">
        <v>11.71</v>
      </c>
      <c r="S52" s="75">
        <v>4.22</v>
      </c>
      <c r="T52" s="75">
        <v>3.8</v>
      </c>
      <c r="U52" s="16">
        <v>2</v>
      </c>
      <c r="V52" s="75" t="s">
        <v>552</v>
      </c>
      <c r="W52" s="16" t="s">
        <v>538</v>
      </c>
      <c r="X52" s="16" t="s">
        <v>250</v>
      </c>
      <c r="Y52" s="16">
        <v>7221296</v>
      </c>
      <c r="Z52" s="77">
        <v>41300</v>
      </c>
      <c r="AA52" s="77">
        <v>15052</v>
      </c>
      <c r="AB52" s="77">
        <f t="shared" si="5"/>
        <v>56352</v>
      </c>
      <c r="AC52" s="16" t="s">
        <v>564</v>
      </c>
      <c r="AD52" s="16">
        <v>5</v>
      </c>
      <c r="AE52" s="16">
        <v>95</v>
      </c>
      <c r="AF52" s="16" t="s">
        <v>470</v>
      </c>
    </row>
    <row r="53" spans="1:32" hidden="1">
      <c r="A53" s="16">
        <v>2</v>
      </c>
      <c r="B53" s="75" t="s">
        <v>519</v>
      </c>
      <c r="C53" s="16">
        <v>50</v>
      </c>
      <c r="D53" s="75" t="s">
        <v>520</v>
      </c>
      <c r="E53" s="75">
        <v>49.4</v>
      </c>
      <c r="F53" s="75">
        <v>51.7</v>
      </c>
      <c r="G53" s="75">
        <v>1.33</v>
      </c>
      <c r="H53" s="75" t="s">
        <v>521</v>
      </c>
      <c r="I53" s="75" t="s">
        <v>522</v>
      </c>
      <c r="J53" s="75">
        <f t="shared" ref="J53" si="87">F53/5</f>
        <v>10.34</v>
      </c>
      <c r="K53" s="75">
        <f t="shared" ref="K53" si="88">E53/5</f>
        <v>9.879999999999999</v>
      </c>
      <c r="L53" s="75" t="s">
        <v>527</v>
      </c>
      <c r="M53" s="75" t="s">
        <v>527</v>
      </c>
      <c r="N53" s="75" t="str">
        <f t="shared" ref="N53" si="89">IF(AND(K53&gt;3,K53&lt;=4),"UBHP 200 SC",IF(AND(K53&gt;4,K53&lt;=6),"UBHP 300 SC",IF(AND(K53&gt;6,K53&lt;=7),"UBHP 500 SC",IF(AND(K53&gt;7,K53&lt;=8),"UBHP 800 SC",IF(AND(K53&gt;8,K53&lt;10),"UBHP 1000 SC",IF(AND(K53&gt;=10,K53&lt;=15),"UBHP 2000 SC","Serpentina &gt; 15 mq"))))))</f>
        <v>UBHP 1000 SC</v>
      </c>
      <c r="O53" s="75" t="s">
        <v>523</v>
      </c>
      <c r="P53" s="75">
        <v>210</v>
      </c>
      <c r="Q53" s="75" t="str">
        <f t="shared" ref="Q53" si="90">IF(AND(P53&gt;50,P53&lt;100),"UBPU 100 PLUS",IF(AND(P53&gt;=100,P53&lt;300),"UBPU 300 PLUS",IF(AND(P53&gt;=300,P53&lt;600),"UBPU 500 PLUS",P53&amp;" lt")))</f>
        <v>UBPU 300 PLUS</v>
      </c>
      <c r="R53" s="75">
        <v>11.71</v>
      </c>
      <c r="S53" s="75">
        <v>4.22</v>
      </c>
      <c r="T53" s="75">
        <v>3.8</v>
      </c>
      <c r="U53" s="16">
        <v>2</v>
      </c>
      <c r="V53" s="75" t="s">
        <v>552</v>
      </c>
      <c r="W53" s="16" t="s">
        <v>538</v>
      </c>
      <c r="X53" s="16" t="s">
        <v>250</v>
      </c>
      <c r="Y53" s="16">
        <v>7221296</v>
      </c>
      <c r="Z53" s="77">
        <v>41300</v>
      </c>
      <c r="AA53" s="77">
        <v>15052</v>
      </c>
      <c r="AB53" s="77">
        <f t="shared" ref="AB53" si="91">AA53+Z53</f>
        <v>56352</v>
      </c>
      <c r="AC53" s="16" t="s">
        <v>565</v>
      </c>
      <c r="AD53" s="16">
        <v>5</v>
      </c>
      <c r="AE53" s="16">
        <v>95</v>
      </c>
      <c r="AF53" s="16" t="s">
        <v>469</v>
      </c>
    </row>
    <row r="54" spans="1:32" hidden="1">
      <c r="A54" s="16">
        <v>1</v>
      </c>
      <c r="B54" s="75" t="s">
        <v>530</v>
      </c>
      <c r="C54" s="16">
        <v>2017</v>
      </c>
      <c r="D54" s="75" t="s">
        <v>520</v>
      </c>
      <c r="E54" s="75">
        <v>56.7</v>
      </c>
      <c r="F54" s="75">
        <v>58.9</v>
      </c>
      <c r="G54" s="75">
        <v>1.36</v>
      </c>
      <c r="H54" s="75" t="s">
        <v>521</v>
      </c>
      <c r="I54" s="75" t="s">
        <v>522</v>
      </c>
      <c r="J54" s="75">
        <f t="shared" si="6"/>
        <v>11.78</v>
      </c>
      <c r="K54" s="75">
        <f t="shared" si="0"/>
        <v>11.34</v>
      </c>
      <c r="L54" s="75" t="s">
        <v>527</v>
      </c>
      <c r="M54" s="75" t="s">
        <v>527</v>
      </c>
      <c r="N54" s="75" t="str">
        <f t="shared" si="3"/>
        <v>UBHP 2000 SC</v>
      </c>
      <c r="O54" s="75" t="s">
        <v>523</v>
      </c>
      <c r="P54" s="75">
        <v>283.5</v>
      </c>
      <c r="Q54" s="75" t="str">
        <f t="shared" si="4"/>
        <v>UBPU 300 PLUS</v>
      </c>
      <c r="R54" s="75">
        <v>13.83</v>
      </c>
      <c r="S54" s="75">
        <v>4.0999999999999996</v>
      </c>
      <c r="T54" s="75">
        <v>3.8</v>
      </c>
      <c r="U54" s="16">
        <v>1</v>
      </c>
      <c r="V54" s="75" t="s">
        <v>552</v>
      </c>
      <c r="W54" s="16" t="s">
        <v>540</v>
      </c>
      <c r="X54" s="16"/>
      <c r="Y54" s="16">
        <v>7671757</v>
      </c>
      <c r="Z54" s="77">
        <v>30679.3</v>
      </c>
      <c r="AA54" s="77">
        <v>8825</v>
      </c>
      <c r="AB54" s="77">
        <f t="shared" si="5"/>
        <v>39504.300000000003</v>
      </c>
      <c r="AC54" s="16" t="s">
        <v>557</v>
      </c>
      <c r="AD54" s="16">
        <v>7</v>
      </c>
      <c r="AE54" s="16">
        <v>93</v>
      </c>
      <c r="AF54" s="16" t="s">
        <v>477</v>
      </c>
    </row>
    <row r="55" spans="1:32" hidden="1">
      <c r="A55" s="16">
        <v>1</v>
      </c>
      <c r="B55" s="75" t="s">
        <v>530</v>
      </c>
      <c r="C55" s="16">
        <v>2017</v>
      </c>
      <c r="D55" s="75" t="s">
        <v>520</v>
      </c>
      <c r="E55" s="75">
        <v>56.7</v>
      </c>
      <c r="F55" s="75">
        <v>58.9</v>
      </c>
      <c r="G55" s="75">
        <v>1.36</v>
      </c>
      <c r="H55" s="75" t="s">
        <v>521</v>
      </c>
      <c r="I55" s="75" t="s">
        <v>522</v>
      </c>
      <c r="J55" s="75">
        <f t="shared" si="6"/>
        <v>11.78</v>
      </c>
      <c r="K55" s="75">
        <f t="shared" si="0"/>
        <v>11.34</v>
      </c>
      <c r="L55" s="75" t="s">
        <v>527</v>
      </c>
      <c r="M55" s="75" t="s">
        <v>527</v>
      </c>
      <c r="N55" s="75" t="str">
        <f t="shared" si="3"/>
        <v>UBHP 2000 SC</v>
      </c>
      <c r="O55" s="75" t="s">
        <v>523</v>
      </c>
      <c r="P55" s="75">
        <v>283.5</v>
      </c>
      <c r="Q55" s="75" t="str">
        <f t="shared" si="4"/>
        <v>UBPU 300 PLUS</v>
      </c>
      <c r="R55" s="75">
        <v>13.83</v>
      </c>
      <c r="S55" s="75">
        <v>4.0999999999999996</v>
      </c>
      <c r="T55" s="75">
        <v>3.8</v>
      </c>
      <c r="U55" s="16">
        <v>1</v>
      </c>
      <c r="V55" s="75" t="s">
        <v>552</v>
      </c>
      <c r="W55" s="16" t="s">
        <v>541</v>
      </c>
      <c r="X55" s="16"/>
      <c r="Y55" s="16">
        <v>7685036</v>
      </c>
      <c r="Z55" s="77">
        <v>30679.3</v>
      </c>
      <c r="AA55" s="77">
        <v>9403</v>
      </c>
      <c r="AB55" s="77">
        <f t="shared" si="5"/>
        <v>40082.300000000003</v>
      </c>
      <c r="AC55" s="16" t="s">
        <v>558</v>
      </c>
      <c r="AD55" s="16">
        <v>5</v>
      </c>
      <c r="AE55" s="16">
        <v>95</v>
      </c>
      <c r="AF55" s="16" t="s">
        <v>476</v>
      </c>
    </row>
    <row r="56" spans="1:32" hidden="1">
      <c r="A56" s="16">
        <v>1</v>
      </c>
      <c r="B56" s="75" t="s">
        <v>530</v>
      </c>
      <c r="C56" s="16">
        <v>2017</v>
      </c>
      <c r="D56" s="75" t="s">
        <v>520</v>
      </c>
      <c r="E56" s="75">
        <v>56.7</v>
      </c>
      <c r="F56" s="75">
        <v>58.9</v>
      </c>
      <c r="G56" s="75">
        <v>1.36</v>
      </c>
      <c r="H56" s="75" t="s">
        <v>521</v>
      </c>
      <c r="I56" s="75" t="s">
        <v>522</v>
      </c>
      <c r="J56" s="75">
        <f t="shared" ref="J56" si="92">F56/5</f>
        <v>11.78</v>
      </c>
      <c r="K56" s="75">
        <f t="shared" ref="K56" si="93">E56/5</f>
        <v>11.34</v>
      </c>
      <c r="L56" s="75" t="s">
        <v>527</v>
      </c>
      <c r="M56" s="75" t="s">
        <v>527</v>
      </c>
      <c r="N56" s="75" t="str">
        <f t="shared" ref="N56" si="94">IF(AND(K56&gt;3,K56&lt;=4),"UBHP 200 SC",IF(AND(K56&gt;4,K56&lt;=6),"UBHP 300 SC",IF(AND(K56&gt;6,K56&lt;=7),"UBHP 500 SC",IF(AND(K56&gt;7,K56&lt;=8),"UBHP 800 SC",IF(AND(K56&gt;8,K56&lt;10),"UBHP 1000 SC",IF(AND(K56&gt;=10,K56&lt;=15),"UBHP 2000 SC","Serpentina &gt; 15 mq"))))))</f>
        <v>UBHP 2000 SC</v>
      </c>
      <c r="O56" s="75" t="s">
        <v>523</v>
      </c>
      <c r="P56" s="75">
        <v>283.5</v>
      </c>
      <c r="Q56" s="75" t="str">
        <f t="shared" ref="Q56" si="95">IF(AND(P56&gt;50,P56&lt;100),"UBPU 100 PLUS",IF(AND(P56&gt;=100,P56&lt;300),"UBPU 300 PLUS",IF(AND(P56&gt;=300,P56&lt;600),"UBPU 500 PLUS",P56&amp;" lt")))</f>
        <v>UBPU 300 PLUS</v>
      </c>
      <c r="R56" s="75">
        <v>13.83</v>
      </c>
      <c r="S56" s="75">
        <v>4.0999999999999996</v>
      </c>
      <c r="T56" s="75">
        <v>3.8</v>
      </c>
      <c r="U56" s="16">
        <v>1</v>
      </c>
      <c r="V56" s="75" t="s">
        <v>552</v>
      </c>
      <c r="W56" s="16" t="s">
        <v>541</v>
      </c>
      <c r="X56" s="16"/>
      <c r="Y56" s="16">
        <v>7685036</v>
      </c>
      <c r="Z56" s="77">
        <v>30679.3</v>
      </c>
      <c r="AA56" s="77">
        <v>9403</v>
      </c>
      <c r="AB56" s="77">
        <f t="shared" ref="AB56" si="96">AA56+Z56</f>
        <v>40082.300000000003</v>
      </c>
      <c r="AC56" s="16" t="s">
        <v>559</v>
      </c>
      <c r="AD56" s="16">
        <v>5</v>
      </c>
      <c r="AE56" s="16">
        <v>95</v>
      </c>
      <c r="AF56" s="16" t="s">
        <v>475</v>
      </c>
    </row>
    <row r="57" spans="1:32" hidden="1">
      <c r="A57" s="16">
        <v>1</v>
      </c>
      <c r="B57" s="75" t="s">
        <v>530</v>
      </c>
      <c r="C57" s="16">
        <v>2017</v>
      </c>
      <c r="D57" s="75" t="s">
        <v>520</v>
      </c>
      <c r="E57" s="75">
        <v>56.7</v>
      </c>
      <c r="F57" s="75">
        <v>58.9</v>
      </c>
      <c r="G57" s="75">
        <v>1.36</v>
      </c>
      <c r="H57" s="75" t="s">
        <v>521</v>
      </c>
      <c r="I57" s="75" t="s">
        <v>522</v>
      </c>
      <c r="J57" s="75">
        <f t="shared" si="6"/>
        <v>11.78</v>
      </c>
      <c r="K57" s="75">
        <f t="shared" si="0"/>
        <v>11.34</v>
      </c>
      <c r="L57" s="75" t="s">
        <v>527</v>
      </c>
      <c r="M57" s="75" t="s">
        <v>527</v>
      </c>
      <c r="N57" s="75" t="str">
        <f t="shared" si="3"/>
        <v>UBHP 2000 SC</v>
      </c>
      <c r="O57" s="75" t="s">
        <v>523</v>
      </c>
      <c r="P57" s="75">
        <v>283.5</v>
      </c>
      <c r="Q57" s="75" t="str">
        <f t="shared" si="4"/>
        <v>UBPU 300 PLUS</v>
      </c>
      <c r="R57" s="75">
        <v>13.83</v>
      </c>
      <c r="S57" s="75">
        <v>4.0999999999999996</v>
      </c>
      <c r="T57" s="75">
        <v>3.8</v>
      </c>
      <c r="U57" s="16">
        <v>2</v>
      </c>
      <c r="V57" s="75" t="s">
        <v>552</v>
      </c>
      <c r="W57" s="16" t="s">
        <v>536</v>
      </c>
      <c r="X57" s="16"/>
      <c r="Y57" s="16">
        <v>7221294</v>
      </c>
      <c r="Z57" s="77">
        <v>30679.3</v>
      </c>
      <c r="AA57" s="77">
        <v>10188</v>
      </c>
      <c r="AB57" s="77">
        <f t="shared" si="5"/>
        <v>40867.300000000003</v>
      </c>
      <c r="AC57" s="16" t="s">
        <v>558</v>
      </c>
      <c r="AD57" s="16">
        <v>5</v>
      </c>
      <c r="AE57" s="16">
        <v>95</v>
      </c>
      <c r="AF57" s="16" t="s">
        <v>476</v>
      </c>
    </row>
    <row r="58" spans="1:32" hidden="1">
      <c r="A58" s="16">
        <v>1</v>
      </c>
      <c r="B58" s="75" t="s">
        <v>530</v>
      </c>
      <c r="C58" s="16">
        <v>2017</v>
      </c>
      <c r="D58" s="75" t="s">
        <v>520</v>
      </c>
      <c r="E58" s="75">
        <v>56.7</v>
      </c>
      <c r="F58" s="75">
        <v>58.9</v>
      </c>
      <c r="G58" s="75">
        <v>1.36</v>
      </c>
      <c r="H58" s="75" t="s">
        <v>521</v>
      </c>
      <c r="I58" s="75" t="s">
        <v>522</v>
      </c>
      <c r="J58" s="75">
        <f t="shared" ref="J58" si="97">F58/5</f>
        <v>11.78</v>
      </c>
      <c r="K58" s="75">
        <f t="shared" ref="K58" si="98">E58/5</f>
        <v>11.34</v>
      </c>
      <c r="L58" s="75" t="s">
        <v>527</v>
      </c>
      <c r="M58" s="75" t="s">
        <v>527</v>
      </c>
      <c r="N58" s="75" t="str">
        <f t="shared" ref="N58" si="99">IF(AND(K58&gt;3,K58&lt;=4),"UBHP 200 SC",IF(AND(K58&gt;4,K58&lt;=6),"UBHP 300 SC",IF(AND(K58&gt;6,K58&lt;=7),"UBHP 500 SC",IF(AND(K58&gt;7,K58&lt;=8),"UBHP 800 SC",IF(AND(K58&gt;8,K58&lt;10),"UBHP 1000 SC",IF(AND(K58&gt;=10,K58&lt;=15),"UBHP 2000 SC","Serpentina &gt; 15 mq"))))))</f>
        <v>UBHP 2000 SC</v>
      </c>
      <c r="O58" s="75" t="s">
        <v>523</v>
      </c>
      <c r="P58" s="75">
        <v>283.5</v>
      </c>
      <c r="Q58" s="75" t="str">
        <f t="shared" ref="Q58" si="100">IF(AND(P58&gt;50,P58&lt;100),"UBPU 100 PLUS",IF(AND(P58&gt;=100,P58&lt;300),"UBPU 300 PLUS",IF(AND(P58&gt;=300,P58&lt;600),"UBPU 500 PLUS",P58&amp;" lt")))</f>
        <v>UBPU 300 PLUS</v>
      </c>
      <c r="R58" s="75">
        <v>13.83</v>
      </c>
      <c r="S58" s="75">
        <v>4.0999999999999996</v>
      </c>
      <c r="T58" s="75">
        <v>3.8</v>
      </c>
      <c r="U58" s="16">
        <v>2</v>
      </c>
      <c r="V58" s="75" t="s">
        <v>552</v>
      </c>
      <c r="W58" s="16" t="s">
        <v>536</v>
      </c>
      <c r="X58" s="16"/>
      <c r="Y58" s="16">
        <v>7221294</v>
      </c>
      <c r="Z58" s="77">
        <v>30679.3</v>
      </c>
      <c r="AA58" s="77">
        <v>10188</v>
      </c>
      <c r="AB58" s="77">
        <f t="shared" ref="AB58" si="101">AA58+Z58</f>
        <v>40867.300000000003</v>
      </c>
      <c r="AC58" s="16" t="s">
        <v>559</v>
      </c>
      <c r="AD58" s="16">
        <v>5</v>
      </c>
      <c r="AE58" s="16">
        <v>95</v>
      </c>
      <c r="AF58" s="16" t="s">
        <v>475</v>
      </c>
    </row>
    <row r="59" spans="1:32" hidden="1">
      <c r="A59" s="16">
        <v>1</v>
      </c>
      <c r="B59" s="75" t="s">
        <v>530</v>
      </c>
      <c r="C59" s="16">
        <v>2019</v>
      </c>
      <c r="D59" s="75" t="s">
        <v>520</v>
      </c>
      <c r="E59" s="75">
        <v>65.599999999999994</v>
      </c>
      <c r="F59" s="75">
        <v>67.900000000000006</v>
      </c>
      <c r="G59" s="75">
        <v>1.34</v>
      </c>
      <c r="H59" s="75" t="s">
        <v>521</v>
      </c>
      <c r="I59" s="75" t="s">
        <v>522</v>
      </c>
      <c r="J59" s="75">
        <f t="shared" si="6"/>
        <v>13.580000000000002</v>
      </c>
      <c r="K59" s="75">
        <f t="shared" si="0"/>
        <v>13.12</v>
      </c>
      <c r="L59" s="75" t="s">
        <v>527</v>
      </c>
      <c r="M59" s="75" t="s">
        <v>527</v>
      </c>
      <c r="N59" s="75" t="str">
        <f t="shared" si="3"/>
        <v>UBHP 2000 SC</v>
      </c>
      <c r="O59" s="75" t="s">
        <v>523</v>
      </c>
      <c r="P59" s="75">
        <v>328</v>
      </c>
      <c r="Q59" s="75" t="str">
        <f t="shared" si="4"/>
        <v>UBPU 500 PLUS</v>
      </c>
      <c r="R59" s="75">
        <v>16</v>
      </c>
      <c r="S59" s="75">
        <v>4.0999999999999996</v>
      </c>
      <c r="T59" s="75">
        <v>3.8</v>
      </c>
      <c r="U59" s="16">
        <v>1</v>
      </c>
      <c r="V59" s="75" t="s">
        <v>552</v>
      </c>
      <c r="W59" s="16" t="s">
        <v>541</v>
      </c>
      <c r="X59" s="16"/>
      <c r="Y59" s="16">
        <v>7685036</v>
      </c>
      <c r="Z59" s="77">
        <v>35111.35</v>
      </c>
      <c r="AA59" s="77">
        <v>9403</v>
      </c>
      <c r="AB59" s="77">
        <f t="shared" si="5"/>
        <v>44514.35</v>
      </c>
      <c r="AC59" s="16" t="s">
        <v>558</v>
      </c>
      <c r="AD59" s="16">
        <v>5</v>
      </c>
      <c r="AE59" s="16">
        <v>95</v>
      </c>
      <c r="AF59" s="16" t="s">
        <v>476</v>
      </c>
    </row>
    <row r="60" spans="1:32" hidden="1">
      <c r="A60" s="16">
        <v>1</v>
      </c>
      <c r="B60" s="75" t="s">
        <v>530</v>
      </c>
      <c r="C60" s="16">
        <v>2019</v>
      </c>
      <c r="D60" s="75" t="s">
        <v>520</v>
      </c>
      <c r="E60" s="75">
        <v>65.599999999999994</v>
      </c>
      <c r="F60" s="75">
        <v>67.900000000000006</v>
      </c>
      <c r="G60" s="75">
        <v>1.34</v>
      </c>
      <c r="H60" s="75" t="s">
        <v>521</v>
      </c>
      <c r="I60" s="75" t="s">
        <v>522</v>
      </c>
      <c r="J60" s="75">
        <f t="shared" ref="J60" si="102">F60/5</f>
        <v>13.580000000000002</v>
      </c>
      <c r="K60" s="75">
        <f t="shared" ref="K60" si="103">E60/5</f>
        <v>13.12</v>
      </c>
      <c r="L60" s="75" t="s">
        <v>527</v>
      </c>
      <c r="M60" s="75" t="s">
        <v>527</v>
      </c>
      <c r="N60" s="75" t="str">
        <f t="shared" ref="N60" si="104">IF(AND(K60&gt;3,K60&lt;=4),"UBHP 200 SC",IF(AND(K60&gt;4,K60&lt;=6),"UBHP 300 SC",IF(AND(K60&gt;6,K60&lt;=7),"UBHP 500 SC",IF(AND(K60&gt;7,K60&lt;=8),"UBHP 800 SC",IF(AND(K60&gt;8,K60&lt;10),"UBHP 1000 SC",IF(AND(K60&gt;=10,K60&lt;=15),"UBHP 2000 SC","Serpentina &gt; 15 mq"))))))</f>
        <v>UBHP 2000 SC</v>
      </c>
      <c r="O60" s="75" t="s">
        <v>523</v>
      </c>
      <c r="P60" s="75">
        <v>328</v>
      </c>
      <c r="Q60" s="75" t="str">
        <f t="shared" ref="Q60" si="105">IF(AND(P60&gt;50,P60&lt;100),"UBPU 100 PLUS",IF(AND(P60&gt;=100,P60&lt;300),"UBPU 300 PLUS",IF(AND(P60&gt;=300,P60&lt;600),"UBPU 500 PLUS",P60&amp;" lt")))</f>
        <v>UBPU 500 PLUS</v>
      </c>
      <c r="R60" s="75">
        <v>16</v>
      </c>
      <c r="S60" s="75">
        <v>4.0999999999999996</v>
      </c>
      <c r="T60" s="75">
        <v>3.8</v>
      </c>
      <c r="U60" s="16">
        <v>1</v>
      </c>
      <c r="V60" s="75" t="s">
        <v>552</v>
      </c>
      <c r="W60" s="16" t="s">
        <v>541</v>
      </c>
      <c r="X60" s="16"/>
      <c r="Y60" s="16">
        <v>7685036</v>
      </c>
      <c r="Z60" s="77">
        <v>35111.35</v>
      </c>
      <c r="AA60" s="77">
        <v>9403</v>
      </c>
      <c r="AB60" s="77">
        <f t="shared" ref="AB60" si="106">AA60+Z60</f>
        <v>44514.35</v>
      </c>
      <c r="AC60" s="16" t="s">
        <v>559</v>
      </c>
      <c r="AD60" s="16">
        <v>5</v>
      </c>
      <c r="AE60" s="16">
        <v>95</v>
      </c>
      <c r="AF60" s="16" t="s">
        <v>475</v>
      </c>
    </row>
    <row r="61" spans="1:32" hidden="1">
      <c r="A61" s="16">
        <v>1</v>
      </c>
      <c r="B61" s="75" t="s">
        <v>530</v>
      </c>
      <c r="C61" s="16">
        <v>2019</v>
      </c>
      <c r="D61" s="75" t="s">
        <v>520</v>
      </c>
      <c r="E61" s="75">
        <v>65.599999999999994</v>
      </c>
      <c r="F61" s="75">
        <v>67.900000000000006</v>
      </c>
      <c r="G61" s="75">
        <v>1.34</v>
      </c>
      <c r="H61" s="75" t="s">
        <v>521</v>
      </c>
      <c r="I61" s="75" t="s">
        <v>522</v>
      </c>
      <c r="J61" s="75">
        <f t="shared" si="6"/>
        <v>13.580000000000002</v>
      </c>
      <c r="K61" s="75">
        <f t="shared" si="0"/>
        <v>13.12</v>
      </c>
      <c r="L61" s="75" t="s">
        <v>527</v>
      </c>
      <c r="M61" s="75" t="s">
        <v>527</v>
      </c>
      <c r="N61" s="75" t="str">
        <f t="shared" si="3"/>
        <v>UBHP 2000 SC</v>
      </c>
      <c r="O61" s="75" t="s">
        <v>523</v>
      </c>
      <c r="P61" s="75">
        <v>328</v>
      </c>
      <c r="Q61" s="75" t="str">
        <f t="shared" si="4"/>
        <v>UBPU 500 PLUS</v>
      </c>
      <c r="R61" s="75">
        <v>16</v>
      </c>
      <c r="S61" s="75">
        <v>4.0999999999999996</v>
      </c>
      <c r="T61" s="75">
        <v>3.8</v>
      </c>
      <c r="U61" s="16">
        <v>2</v>
      </c>
      <c r="V61" s="75" t="s">
        <v>552</v>
      </c>
      <c r="W61" s="16" t="s">
        <v>537</v>
      </c>
      <c r="X61" s="16"/>
      <c r="Y61" s="16">
        <v>7221295</v>
      </c>
      <c r="Z61" s="77">
        <v>35111.35</v>
      </c>
      <c r="AA61" s="77">
        <v>13038</v>
      </c>
      <c r="AB61" s="77">
        <f t="shared" si="5"/>
        <v>48149.35</v>
      </c>
      <c r="AC61" s="16" t="s">
        <v>560</v>
      </c>
      <c r="AD61" s="16">
        <v>5</v>
      </c>
      <c r="AE61" s="16">
        <v>95</v>
      </c>
      <c r="AF61" s="16" t="s">
        <v>473</v>
      </c>
    </row>
    <row r="62" spans="1:32" hidden="1">
      <c r="A62" s="16">
        <v>1</v>
      </c>
      <c r="B62" s="75" t="s">
        <v>530</v>
      </c>
      <c r="C62" s="16">
        <v>2019</v>
      </c>
      <c r="D62" s="75" t="s">
        <v>520</v>
      </c>
      <c r="E62" s="75">
        <v>65.599999999999994</v>
      </c>
      <c r="F62" s="75">
        <v>67.900000000000006</v>
      </c>
      <c r="G62" s="75">
        <v>1.34</v>
      </c>
      <c r="H62" s="75" t="s">
        <v>521</v>
      </c>
      <c r="I62" s="75" t="s">
        <v>522</v>
      </c>
      <c r="J62" s="75">
        <f t="shared" ref="J62" si="107">F62/5</f>
        <v>13.580000000000002</v>
      </c>
      <c r="K62" s="75">
        <f t="shared" ref="K62" si="108">E62/5</f>
        <v>13.12</v>
      </c>
      <c r="L62" s="75" t="s">
        <v>527</v>
      </c>
      <c r="M62" s="75" t="s">
        <v>527</v>
      </c>
      <c r="N62" s="75" t="str">
        <f t="shared" ref="N62" si="109">IF(AND(K62&gt;3,K62&lt;=4),"UBHP 200 SC",IF(AND(K62&gt;4,K62&lt;=6),"UBHP 300 SC",IF(AND(K62&gt;6,K62&lt;=7),"UBHP 500 SC",IF(AND(K62&gt;7,K62&lt;=8),"UBHP 800 SC",IF(AND(K62&gt;8,K62&lt;10),"UBHP 1000 SC",IF(AND(K62&gt;=10,K62&lt;=15),"UBHP 2000 SC","Serpentina &gt; 15 mq"))))))</f>
        <v>UBHP 2000 SC</v>
      </c>
      <c r="O62" s="75" t="s">
        <v>523</v>
      </c>
      <c r="P62" s="75">
        <v>328</v>
      </c>
      <c r="Q62" s="75" t="str">
        <f t="shared" ref="Q62" si="110">IF(AND(P62&gt;50,P62&lt;100),"UBPU 100 PLUS",IF(AND(P62&gt;=100,P62&lt;300),"UBPU 300 PLUS",IF(AND(P62&gt;=300,P62&lt;600),"UBPU 500 PLUS",P62&amp;" lt")))</f>
        <v>UBPU 500 PLUS</v>
      </c>
      <c r="R62" s="75">
        <v>16</v>
      </c>
      <c r="S62" s="75">
        <v>4.0999999999999996</v>
      </c>
      <c r="T62" s="75">
        <v>3.8</v>
      </c>
      <c r="U62" s="16">
        <v>2</v>
      </c>
      <c r="V62" s="75" t="s">
        <v>552</v>
      </c>
      <c r="W62" s="16" t="s">
        <v>537</v>
      </c>
      <c r="X62" s="16"/>
      <c r="Y62" s="16">
        <v>7221295</v>
      </c>
      <c r="Z62" s="77">
        <v>35111.35</v>
      </c>
      <c r="AA62" s="77">
        <v>13038</v>
      </c>
      <c r="AB62" s="77">
        <f t="shared" ref="AB62" si="111">AA62+Z62</f>
        <v>48149.35</v>
      </c>
      <c r="AC62" s="16" t="s">
        <v>561</v>
      </c>
      <c r="AD62" s="16">
        <v>5</v>
      </c>
      <c r="AE62" s="16">
        <v>95</v>
      </c>
      <c r="AF62" s="16" t="s">
        <v>471</v>
      </c>
    </row>
    <row r="63" spans="1:32" hidden="1">
      <c r="A63" s="16">
        <v>1</v>
      </c>
      <c r="B63" s="75" t="s">
        <v>530</v>
      </c>
      <c r="C63" s="16">
        <v>2021</v>
      </c>
      <c r="D63" s="75" t="s">
        <v>520</v>
      </c>
      <c r="E63" s="75">
        <v>75</v>
      </c>
      <c r="F63" s="75">
        <v>78.5</v>
      </c>
      <c r="G63" s="75">
        <v>1.34</v>
      </c>
      <c r="H63" s="75" t="s">
        <v>521</v>
      </c>
      <c r="I63" s="75" t="s">
        <v>522</v>
      </c>
      <c r="J63" s="75">
        <f t="shared" si="6"/>
        <v>15.7</v>
      </c>
      <c r="K63" s="75">
        <f t="shared" si="0"/>
        <v>15</v>
      </c>
      <c r="L63" s="75" t="s">
        <v>527</v>
      </c>
      <c r="M63" s="75" t="s">
        <v>527</v>
      </c>
      <c r="N63" s="75" t="str">
        <f t="shared" si="3"/>
        <v>UBHP 2000 SC</v>
      </c>
      <c r="O63" s="75" t="s">
        <v>523</v>
      </c>
      <c r="P63" s="75">
        <v>375</v>
      </c>
      <c r="Q63" s="75" t="str">
        <f t="shared" si="4"/>
        <v>UBPU 500 PLUS</v>
      </c>
      <c r="R63" s="75">
        <v>18.29</v>
      </c>
      <c r="S63" s="75">
        <v>4.0999999999999996</v>
      </c>
      <c r="T63" s="75">
        <v>3.9</v>
      </c>
      <c r="U63" s="16">
        <v>2</v>
      </c>
      <c r="V63" s="75" t="s">
        <v>552</v>
      </c>
      <c r="W63" s="16" t="s">
        <v>537</v>
      </c>
      <c r="X63" s="16"/>
      <c r="Y63" s="16">
        <v>7221295</v>
      </c>
      <c r="Z63" s="77">
        <v>37771.25</v>
      </c>
      <c r="AA63" s="77">
        <v>13038</v>
      </c>
      <c r="AB63" s="77">
        <f t="shared" si="5"/>
        <v>50809.25</v>
      </c>
      <c r="AC63" s="16" t="s">
        <v>560</v>
      </c>
      <c r="AD63" s="16">
        <v>5</v>
      </c>
      <c r="AE63" s="16">
        <v>95</v>
      </c>
      <c r="AF63" s="16" t="s">
        <v>473</v>
      </c>
    </row>
    <row r="64" spans="1:32" hidden="1">
      <c r="A64" s="16">
        <v>1</v>
      </c>
      <c r="B64" s="75" t="s">
        <v>530</v>
      </c>
      <c r="C64" s="16">
        <v>2021</v>
      </c>
      <c r="D64" s="75" t="s">
        <v>520</v>
      </c>
      <c r="E64" s="75">
        <v>75</v>
      </c>
      <c r="F64" s="75">
        <v>78.5</v>
      </c>
      <c r="G64" s="75">
        <v>1.34</v>
      </c>
      <c r="H64" s="75" t="s">
        <v>521</v>
      </c>
      <c r="I64" s="75" t="s">
        <v>522</v>
      </c>
      <c r="J64" s="75">
        <f t="shared" ref="J64" si="112">F64/5</f>
        <v>15.7</v>
      </c>
      <c r="K64" s="75">
        <f t="shared" ref="K64" si="113">E64/5</f>
        <v>15</v>
      </c>
      <c r="L64" s="75" t="s">
        <v>527</v>
      </c>
      <c r="M64" s="75" t="s">
        <v>527</v>
      </c>
      <c r="N64" s="75" t="str">
        <f t="shared" ref="N64" si="114">IF(AND(K64&gt;3,K64&lt;=4),"UBHP 200 SC",IF(AND(K64&gt;4,K64&lt;=6),"UBHP 300 SC",IF(AND(K64&gt;6,K64&lt;=7),"UBHP 500 SC",IF(AND(K64&gt;7,K64&lt;=8),"UBHP 800 SC",IF(AND(K64&gt;8,K64&lt;10),"UBHP 1000 SC",IF(AND(K64&gt;=10,K64&lt;=15),"UBHP 2000 SC","Serpentina &gt; 15 mq"))))))</f>
        <v>UBHP 2000 SC</v>
      </c>
      <c r="O64" s="75" t="s">
        <v>523</v>
      </c>
      <c r="P64" s="75">
        <v>375</v>
      </c>
      <c r="Q64" s="75" t="str">
        <f t="shared" ref="Q64" si="115">IF(AND(P64&gt;50,P64&lt;100),"UBPU 100 PLUS",IF(AND(P64&gt;=100,P64&lt;300),"UBPU 300 PLUS",IF(AND(P64&gt;=300,P64&lt;600),"UBPU 500 PLUS",P64&amp;" lt")))</f>
        <v>UBPU 500 PLUS</v>
      </c>
      <c r="R64" s="75">
        <v>18.29</v>
      </c>
      <c r="S64" s="75">
        <v>4.0999999999999996</v>
      </c>
      <c r="T64" s="75">
        <v>3.9</v>
      </c>
      <c r="U64" s="16">
        <v>2</v>
      </c>
      <c r="V64" s="75" t="s">
        <v>552</v>
      </c>
      <c r="W64" s="16" t="s">
        <v>537</v>
      </c>
      <c r="X64" s="16"/>
      <c r="Y64" s="16">
        <v>7221295</v>
      </c>
      <c r="Z64" s="77">
        <v>37771.25</v>
      </c>
      <c r="AA64" s="77">
        <v>13038</v>
      </c>
      <c r="AB64" s="77">
        <f t="shared" ref="AB64" si="116">AA64+Z64</f>
        <v>50809.25</v>
      </c>
      <c r="AC64" s="16" t="s">
        <v>561</v>
      </c>
      <c r="AD64" s="16">
        <v>5</v>
      </c>
      <c r="AE64" s="16">
        <v>95</v>
      </c>
      <c r="AF64" s="16" t="s">
        <v>471</v>
      </c>
    </row>
    <row r="65" spans="1:32" hidden="1">
      <c r="A65" s="16">
        <v>1</v>
      </c>
      <c r="B65" s="75" t="s">
        <v>530</v>
      </c>
      <c r="C65" s="16">
        <v>2023</v>
      </c>
      <c r="D65" s="75" t="s">
        <v>520</v>
      </c>
      <c r="E65" s="75">
        <v>85.2</v>
      </c>
      <c r="F65" s="75">
        <v>89.5</v>
      </c>
      <c r="G65" s="75">
        <v>1.42</v>
      </c>
      <c r="H65" s="75" t="s">
        <v>521</v>
      </c>
      <c r="I65" s="75" t="s">
        <v>522</v>
      </c>
      <c r="J65" s="75">
        <f t="shared" si="6"/>
        <v>17.899999999999999</v>
      </c>
      <c r="K65" s="75">
        <f t="shared" si="0"/>
        <v>17.04</v>
      </c>
      <c r="L65" s="75" t="s">
        <v>527</v>
      </c>
      <c r="M65" s="75" t="s">
        <v>527</v>
      </c>
      <c r="N65" s="75" t="str">
        <f t="shared" si="3"/>
        <v>Serpentina &gt; 15 mq</v>
      </c>
      <c r="O65" s="75" t="s">
        <v>523</v>
      </c>
      <c r="P65" s="75">
        <v>426</v>
      </c>
      <c r="Q65" s="75" t="str">
        <f t="shared" si="4"/>
        <v>UBPU 500 PLUS</v>
      </c>
      <c r="R65" s="75">
        <v>21.3</v>
      </c>
      <c r="S65" s="75">
        <v>4</v>
      </c>
      <c r="T65" s="75">
        <v>3.8</v>
      </c>
      <c r="U65" s="16">
        <v>2</v>
      </c>
      <c r="V65" s="75" t="s">
        <v>552</v>
      </c>
      <c r="W65" s="16" t="s">
        <v>538</v>
      </c>
      <c r="X65" s="16"/>
      <c r="Y65" s="16">
        <v>7221296</v>
      </c>
      <c r="Z65" s="77">
        <v>40169.85</v>
      </c>
      <c r="AA65" s="77">
        <v>15052</v>
      </c>
      <c r="AB65" s="77">
        <f t="shared" si="5"/>
        <v>55221.85</v>
      </c>
      <c r="AC65" s="16" t="s">
        <v>564</v>
      </c>
      <c r="AD65" s="16">
        <v>5</v>
      </c>
      <c r="AE65" s="16">
        <v>95</v>
      </c>
      <c r="AF65" s="16" t="s">
        <v>470</v>
      </c>
    </row>
    <row r="66" spans="1:32" hidden="1">
      <c r="A66" s="16">
        <v>1</v>
      </c>
      <c r="B66" s="75" t="s">
        <v>530</v>
      </c>
      <c r="C66" s="16">
        <v>2023</v>
      </c>
      <c r="D66" s="75" t="s">
        <v>520</v>
      </c>
      <c r="E66" s="75">
        <v>85.2</v>
      </c>
      <c r="F66" s="75">
        <v>89.5</v>
      </c>
      <c r="G66" s="75">
        <v>1.42</v>
      </c>
      <c r="H66" s="75" t="s">
        <v>521</v>
      </c>
      <c r="I66" s="75" t="s">
        <v>522</v>
      </c>
      <c r="J66" s="75">
        <f t="shared" ref="J66" si="117">F66/5</f>
        <v>17.899999999999999</v>
      </c>
      <c r="K66" s="75">
        <f t="shared" ref="K66" si="118">E66/5</f>
        <v>17.04</v>
      </c>
      <c r="L66" s="75" t="s">
        <v>527</v>
      </c>
      <c r="M66" s="75" t="s">
        <v>527</v>
      </c>
      <c r="N66" s="75" t="str">
        <f t="shared" ref="N66" si="119">IF(AND(K66&gt;3,K66&lt;=4),"UBHP 200 SC",IF(AND(K66&gt;4,K66&lt;=6),"UBHP 300 SC",IF(AND(K66&gt;6,K66&lt;=7),"UBHP 500 SC",IF(AND(K66&gt;7,K66&lt;=8),"UBHP 800 SC",IF(AND(K66&gt;8,K66&lt;10),"UBHP 1000 SC",IF(AND(K66&gt;=10,K66&lt;=15),"UBHP 2000 SC","Serpentina &gt; 15 mq"))))))</f>
        <v>Serpentina &gt; 15 mq</v>
      </c>
      <c r="O66" s="75" t="s">
        <v>523</v>
      </c>
      <c r="P66" s="75">
        <v>426</v>
      </c>
      <c r="Q66" s="75" t="str">
        <f t="shared" ref="Q66" si="120">IF(AND(P66&gt;50,P66&lt;100),"UBPU 100 PLUS",IF(AND(P66&gt;=100,P66&lt;300),"UBPU 300 PLUS",IF(AND(P66&gt;=300,P66&lt;600),"UBPU 500 PLUS",P66&amp;" lt")))</f>
        <v>UBPU 500 PLUS</v>
      </c>
      <c r="R66" s="75">
        <v>21.3</v>
      </c>
      <c r="S66" s="75">
        <v>4</v>
      </c>
      <c r="T66" s="75">
        <v>3.8</v>
      </c>
      <c r="U66" s="16">
        <v>2</v>
      </c>
      <c r="V66" s="75" t="s">
        <v>552</v>
      </c>
      <c r="W66" s="16" t="s">
        <v>538</v>
      </c>
      <c r="X66" s="16"/>
      <c r="Y66" s="16">
        <v>7221296</v>
      </c>
      <c r="Z66" s="77">
        <v>40169.85</v>
      </c>
      <c r="AA66" s="77">
        <v>15052</v>
      </c>
      <c r="AB66" s="77">
        <f t="shared" ref="AB66" si="121">AA66+Z66</f>
        <v>55221.85</v>
      </c>
      <c r="AC66" s="16" t="s">
        <v>565</v>
      </c>
      <c r="AD66" s="16">
        <v>5</v>
      </c>
      <c r="AE66" s="16">
        <v>95</v>
      </c>
      <c r="AF66" s="16" t="s">
        <v>469</v>
      </c>
    </row>
    <row r="67" spans="1:32" hidden="1">
      <c r="A67" s="16">
        <v>1</v>
      </c>
      <c r="B67" s="75" t="s">
        <v>530</v>
      </c>
      <c r="C67" s="16">
        <v>2027</v>
      </c>
      <c r="D67" s="75" t="s">
        <v>520</v>
      </c>
      <c r="E67" s="75">
        <v>97.9</v>
      </c>
      <c r="F67" s="75">
        <v>102</v>
      </c>
      <c r="G67" s="75">
        <v>1.43</v>
      </c>
      <c r="H67" s="75" t="s">
        <v>521</v>
      </c>
      <c r="I67" s="75" t="s">
        <v>522</v>
      </c>
      <c r="J67" s="75">
        <f t="shared" si="6"/>
        <v>20.399999999999999</v>
      </c>
      <c r="K67" s="75">
        <f t="shared" si="0"/>
        <v>19.580000000000002</v>
      </c>
      <c r="L67" s="75" t="s">
        <v>527</v>
      </c>
      <c r="M67" s="75" t="s">
        <v>527</v>
      </c>
      <c r="N67" s="75" t="str">
        <f t="shared" si="3"/>
        <v>Serpentina &gt; 15 mq</v>
      </c>
      <c r="O67" s="75" t="s">
        <v>523</v>
      </c>
      <c r="P67" s="75">
        <v>489.5</v>
      </c>
      <c r="Q67" s="75" t="str">
        <f t="shared" si="4"/>
        <v>UBPU 500 PLUS</v>
      </c>
      <c r="R67" s="75">
        <v>23.88</v>
      </c>
      <c r="S67" s="75">
        <v>4.0999999999999996</v>
      </c>
      <c r="T67" s="75">
        <v>3.9</v>
      </c>
      <c r="U67" s="16">
        <v>2</v>
      </c>
      <c r="V67" s="75" t="s">
        <v>552</v>
      </c>
      <c r="W67" s="16" t="s">
        <v>538</v>
      </c>
      <c r="X67" s="16"/>
      <c r="Y67" s="16">
        <v>7221296</v>
      </c>
      <c r="Z67" s="77">
        <v>44461.2</v>
      </c>
      <c r="AA67" s="77">
        <v>15052</v>
      </c>
      <c r="AB67" s="77">
        <f t="shared" si="5"/>
        <v>59513.2</v>
      </c>
      <c r="AC67" s="16" t="s">
        <v>564</v>
      </c>
      <c r="AD67" s="16">
        <v>5</v>
      </c>
      <c r="AE67" s="16">
        <v>95</v>
      </c>
      <c r="AF67" s="16" t="s">
        <v>470</v>
      </c>
    </row>
    <row r="68" spans="1:32" hidden="1">
      <c r="A68" s="16">
        <v>1</v>
      </c>
      <c r="B68" s="75" t="s">
        <v>530</v>
      </c>
      <c r="C68" s="16">
        <v>2027</v>
      </c>
      <c r="D68" s="75" t="s">
        <v>520</v>
      </c>
      <c r="E68" s="75">
        <v>97.9</v>
      </c>
      <c r="F68" s="75">
        <v>102</v>
      </c>
      <c r="G68" s="75">
        <v>1.43</v>
      </c>
      <c r="H68" s="75" t="s">
        <v>521</v>
      </c>
      <c r="I68" s="75" t="s">
        <v>522</v>
      </c>
      <c r="J68" s="75">
        <f t="shared" ref="J68" si="122">F68/5</f>
        <v>20.399999999999999</v>
      </c>
      <c r="K68" s="75">
        <f t="shared" ref="K68" si="123">E68/5</f>
        <v>19.580000000000002</v>
      </c>
      <c r="L68" s="75" t="s">
        <v>527</v>
      </c>
      <c r="M68" s="75" t="s">
        <v>527</v>
      </c>
      <c r="N68" s="75" t="str">
        <f t="shared" ref="N68" si="124">IF(AND(K68&gt;3,K68&lt;=4),"UBHP 200 SC",IF(AND(K68&gt;4,K68&lt;=6),"UBHP 300 SC",IF(AND(K68&gt;6,K68&lt;=7),"UBHP 500 SC",IF(AND(K68&gt;7,K68&lt;=8),"UBHP 800 SC",IF(AND(K68&gt;8,K68&lt;10),"UBHP 1000 SC",IF(AND(K68&gt;=10,K68&lt;=15),"UBHP 2000 SC","Serpentina &gt; 15 mq"))))))</f>
        <v>Serpentina &gt; 15 mq</v>
      </c>
      <c r="O68" s="75" t="s">
        <v>523</v>
      </c>
      <c r="P68" s="75">
        <v>489.5</v>
      </c>
      <c r="Q68" s="75" t="str">
        <f t="shared" ref="Q68" si="125">IF(AND(P68&gt;50,P68&lt;100),"UBPU 100 PLUS",IF(AND(P68&gt;=100,P68&lt;300),"UBPU 300 PLUS",IF(AND(P68&gt;=300,P68&lt;600),"UBPU 500 PLUS",P68&amp;" lt")))</f>
        <v>UBPU 500 PLUS</v>
      </c>
      <c r="R68" s="75">
        <v>23.88</v>
      </c>
      <c r="S68" s="75">
        <v>4.0999999999999996</v>
      </c>
      <c r="T68" s="75">
        <v>3.9</v>
      </c>
      <c r="U68" s="16">
        <v>2</v>
      </c>
      <c r="V68" s="75" t="s">
        <v>552</v>
      </c>
      <c r="W68" s="16" t="s">
        <v>538</v>
      </c>
      <c r="X68" s="16"/>
      <c r="Y68" s="16">
        <v>7221296</v>
      </c>
      <c r="Z68" s="77">
        <v>44461.2</v>
      </c>
      <c r="AA68" s="77">
        <v>15052</v>
      </c>
      <c r="AB68" s="77">
        <f t="shared" ref="AB68" si="126">AA68+Z68</f>
        <v>59513.2</v>
      </c>
      <c r="AC68" s="16" t="s">
        <v>565</v>
      </c>
      <c r="AD68" s="16">
        <v>5</v>
      </c>
      <c r="AE68" s="16">
        <v>95</v>
      </c>
      <c r="AF68" s="16" t="s">
        <v>469</v>
      </c>
    </row>
    <row r="69" spans="1:32" hidden="1">
      <c r="A69" s="16">
        <v>1</v>
      </c>
      <c r="B69" s="75" t="s">
        <v>530</v>
      </c>
      <c r="C69" s="16">
        <v>2027</v>
      </c>
      <c r="D69" s="75" t="s">
        <v>520</v>
      </c>
      <c r="E69" s="75">
        <v>97.9</v>
      </c>
      <c r="F69" s="75">
        <v>102</v>
      </c>
      <c r="G69" s="75">
        <v>1.43</v>
      </c>
      <c r="H69" s="75" t="s">
        <v>521</v>
      </c>
      <c r="I69" s="75" t="s">
        <v>522</v>
      </c>
      <c r="J69" s="75">
        <f t="shared" si="6"/>
        <v>20.399999999999999</v>
      </c>
      <c r="K69" s="75">
        <f t="shared" si="0"/>
        <v>19.580000000000002</v>
      </c>
      <c r="L69" s="75" t="s">
        <v>527</v>
      </c>
      <c r="M69" s="75" t="s">
        <v>527</v>
      </c>
      <c r="N69" s="75" t="str">
        <f t="shared" si="3"/>
        <v>Serpentina &gt; 15 mq</v>
      </c>
      <c r="O69" s="75" t="s">
        <v>523</v>
      </c>
      <c r="P69" s="75">
        <v>489.5</v>
      </c>
      <c r="Q69" s="75" t="str">
        <f t="shared" si="4"/>
        <v>UBPU 500 PLUS</v>
      </c>
      <c r="R69" s="75">
        <v>23.88</v>
      </c>
      <c r="S69" s="75">
        <v>4.0999999999999996</v>
      </c>
      <c r="T69" s="75">
        <v>3.9</v>
      </c>
      <c r="U69" s="16">
        <v>2</v>
      </c>
      <c r="V69" s="75" t="s">
        <v>552</v>
      </c>
      <c r="W69" s="16" t="s">
        <v>540</v>
      </c>
      <c r="X69" s="16"/>
      <c r="Y69" s="16">
        <v>7671757</v>
      </c>
      <c r="Z69" s="77">
        <v>44461.2</v>
      </c>
      <c r="AA69" s="77">
        <v>17650</v>
      </c>
      <c r="AB69" s="77">
        <f t="shared" si="5"/>
        <v>62111.199999999997</v>
      </c>
      <c r="AC69" s="16" t="s">
        <v>566</v>
      </c>
      <c r="AD69" s="16">
        <v>4</v>
      </c>
      <c r="AE69" s="16">
        <v>96</v>
      </c>
      <c r="AF69" s="16" t="s">
        <v>468</v>
      </c>
    </row>
    <row r="70" spans="1:32" hidden="1">
      <c r="A70" s="16">
        <v>1</v>
      </c>
      <c r="B70" s="75" t="s">
        <v>530</v>
      </c>
      <c r="C70" s="16">
        <v>2027</v>
      </c>
      <c r="D70" s="75" t="s">
        <v>520</v>
      </c>
      <c r="E70" s="75">
        <v>97.9</v>
      </c>
      <c r="F70" s="75">
        <v>102</v>
      </c>
      <c r="G70" s="75">
        <v>1.43</v>
      </c>
      <c r="H70" s="75" t="s">
        <v>521</v>
      </c>
      <c r="I70" s="75" t="s">
        <v>522</v>
      </c>
      <c r="J70" s="75">
        <f t="shared" ref="J70" si="127">F70/5</f>
        <v>20.399999999999999</v>
      </c>
      <c r="K70" s="75">
        <f t="shared" ref="K70" si="128">E70/5</f>
        <v>19.580000000000002</v>
      </c>
      <c r="L70" s="75" t="s">
        <v>527</v>
      </c>
      <c r="M70" s="75" t="s">
        <v>527</v>
      </c>
      <c r="N70" s="75" t="str">
        <f t="shared" ref="N70" si="129">IF(AND(K70&gt;3,K70&lt;=4),"UBHP 200 SC",IF(AND(K70&gt;4,K70&lt;=6),"UBHP 300 SC",IF(AND(K70&gt;6,K70&lt;=7),"UBHP 500 SC",IF(AND(K70&gt;7,K70&lt;=8),"UBHP 800 SC",IF(AND(K70&gt;8,K70&lt;10),"UBHP 1000 SC",IF(AND(K70&gt;=10,K70&lt;=15),"UBHP 2000 SC","Serpentina &gt; 15 mq"))))))</f>
        <v>Serpentina &gt; 15 mq</v>
      </c>
      <c r="O70" s="75" t="s">
        <v>523</v>
      </c>
      <c r="P70" s="75">
        <v>489.5</v>
      </c>
      <c r="Q70" s="75" t="str">
        <f t="shared" ref="Q70" si="130">IF(AND(P70&gt;50,P70&lt;100),"UBPU 100 PLUS",IF(AND(P70&gt;=100,P70&lt;300),"UBPU 300 PLUS",IF(AND(P70&gt;=300,P70&lt;600),"UBPU 500 PLUS",P70&amp;" lt")))</f>
        <v>UBPU 500 PLUS</v>
      </c>
      <c r="R70" s="75">
        <v>23.88</v>
      </c>
      <c r="S70" s="75">
        <v>4.0999999999999996</v>
      </c>
      <c r="T70" s="75">
        <v>3.9</v>
      </c>
      <c r="U70" s="16">
        <v>2</v>
      </c>
      <c r="V70" s="75" t="s">
        <v>552</v>
      </c>
      <c r="W70" s="16" t="s">
        <v>540</v>
      </c>
      <c r="X70" s="16"/>
      <c r="Y70" s="16">
        <v>7671757</v>
      </c>
      <c r="Z70" s="77">
        <v>44461.2</v>
      </c>
      <c r="AA70" s="77">
        <v>17650</v>
      </c>
      <c r="AB70" s="77">
        <f t="shared" ref="AB70" si="131">AA70+Z70</f>
        <v>62111.199999999997</v>
      </c>
      <c r="AC70" s="16" t="s">
        <v>567</v>
      </c>
      <c r="AD70" s="16">
        <v>4</v>
      </c>
      <c r="AE70" s="16">
        <v>96</v>
      </c>
      <c r="AF70" s="16" t="s">
        <v>467</v>
      </c>
    </row>
    <row r="71" spans="1:32" hidden="1">
      <c r="A71" s="16">
        <v>1</v>
      </c>
      <c r="B71" s="75" t="s">
        <v>530</v>
      </c>
      <c r="C71" s="16">
        <v>2030</v>
      </c>
      <c r="D71" s="75" t="s">
        <v>520</v>
      </c>
      <c r="E71" s="75">
        <v>112</v>
      </c>
      <c r="F71" s="75">
        <v>116</v>
      </c>
      <c r="G71" s="75">
        <v>1.35</v>
      </c>
      <c r="H71" s="75" t="s">
        <v>521</v>
      </c>
      <c r="I71" s="75" t="s">
        <v>522</v>
      </c>
      <c r="J71" s="75">
        <f t="shared" si="6"/>
        <v>23.2</v>
      </c>
      <c r="K71" s="75">
        <f t="shared" si="0"/>
        <v>22.4</v>
      </c>
      <c r="L71" s="75" t="s">
        <v>527</v>
      </c>
      <c r="M71" s="75" t="s">
        <v>527</v>
      </c>
      <c r="N71" s="75" t="str">
        <f t="shared" si="3"/>
        <v>Serpentina &gt; 15 mq</v>
      </c>
      <c r="O71" s="75" t="s">
        <v>523</v>
      </c>
      <c r="P71" s="75">
        <v>560</v>
      </c>
      <c r="Q71" s="75" t="str">
        <f t="shared" si="4"/>
        <v>UBPU 500 PLUS</v>
      </c>
      <c r="R71" s="75">
        <v>26.67</v>
      </c>
      <c r="S71" s="75">
        <v>4.2</v>
      </c>
      <c r="T71" s="75">
        <v>3.9</v>
      </c>
      <c r="U71" s="16">
        <v>2</v>
      </c>
      <c r="V71" s="75" t="s">
        <v>552</v>
      </c>
      <c r="W71" s="16" t="s">
        <v>540</v>
      </c>
      <c r="X71" s="16"/>
      <c r="Y71" s="16">
        <v>7671757</v>
      </c>
      <c r="Z71" s="77">
        <v>49647</v>
      </c>
      <c r="AA71" s="77">
        <v>17650</v>
      </c>
      <c r="AB71" s="77">
        <f t="shared" si="5"/>
        <v>67297</v>
      </c>
      <c r="AC71" s="16" t="s">
        <v>566</v>
      </c>
      <c r="AD71" s="16">
        <v>4</v>
      </c>
      <c r="AE71" s="16">
        <v>96</v>
      </c>
      <c r="AF71" s="16" t="s">
        <v>468</v>
      </c>
    </row>
    <row r="72" spans="1:32" hidden="1">
      <c r="A72" s="16">
        <v>1</v>
      </c>
      <c r="B72" s="75" t="s">
        <v>530</v>
      </c>
      <c r="C72" s="16">
        <v>2030</v>
      </c>
      <c r="D72" s="75" t="s">
        <v>520</v>
      </c>
      <c r="E72" s="75">
        <v>112</v>
      </c>
      <c r="F72" s="75">
        <v>116</v>
      </c>
      <c r="G72" s="75">
        <v>1.35</v>
      </c>
      <c r="H72" s="75" t="s">
        <v>521</v>
      </c>
      <c r="I72" s="75" t="s">
        <v>522</v>
      </c>
      <c r="J72" s="75">
        <f t="shared" ref="J72" si="132">F72/5</f>
        <v>23.2</v>
      </c>
      <c r="K72" s="75">
        <f t="shared" ref="K72" si="133">E72/5</f>
        <v>22.4</v>
      </c>
      <c r="L72" s="75" t="s">
        <v>527</v>
      </c>
      <c r="M72" s="75" t="s">
        <v>527</v>
      </c>
      <c r="N72" s="75" t="str">
        <f t="shared" ref="N72" si="134">IF(AND(K72&gt;3,K72&lt;=4),"UBHP 200 SC",IF(AND(K72&gt;4,K72&lt;=6),"UBHP 300 SC",IF(AND(K72&gt;6,K72&lt;=7),"UBHP 500 SC",IF(AND(K72&gt;7,K72&lt;=8),"UBHP 800 SC",IF(AND(K72&gt;8,K72&lt;10),"UBHP 1000 SC",IF(AND(K72&gt;=10,K72&lt;=15),"UBHP 2000 SC","Serpentina &gt; 15 mq"))))))</f>
        <v>Serpentina &gt; 15 mq</v>
      </c>
      <c r="O72" s="75" t="s">
        <v>523</v>
      </c>
      <c r="P72" s="75">
        <v>560</v>
      </c>
      <c r="Q72" s="75" t="str">
        <f t="shared" ref="Q72" si="135">IF(AND(P72&gt;50,P72&lt;100),"UBPU 100 PLUS",IF(AND(P72&gt;=100,P72&lt;300),"UBPU 300 PLUS",IF(AND(P72&gt;=300,P72&lt;600),"UBPU 500 PLUS",P72&amp;" lt")))</f>
        <v>UBPU 500 PLUS</v>
      </c>
      <c r="R72" s="75">
        <v>26.67</v>
      </c>
      <c r="S72" s="75">
        <v>4.2</v>
      </c>
      <c r="T72" s="75">
        <v>3.9</v>
      </c>
      <c r="U72" s="16">
        <v>2</v>
      </c>
      <c r="V72" s="75" t="s">
        <v>552</v>
      </c>
      <c r="W72" s="16" t="s">
        <v>540</v>
      </c>
      <c r="X72" s="16"/>
      <c r="Y72" s="16">
        <v>7671757</v>
      </c>
      <c r="Z72" s="77">
        <v>49647</v>
      </c>
      <c r="AA72" s="77">
        <v>17650</v>
      </c>
      <c r="AB72" s="77">
        <f t="shared" ref="AB72" si="136">AA72+Z72</f>
        <v>67297</v>
      </c>
      <c r="AC72" s="16" t="s">
        <v>567</v>
      </c>
      <c r="AD72" s="16">
        <v>4</v>
      </c>
      <c r="AE72" s="16">
        <v>96</v>
      </c>
      <c r="AF72" s="16" t="s">
        <v>467</v>
      </c>
    </row>
    <row r="73" spans="1:32" hidden="1">
      <c r="A73" s="16">
        <v>1</v>
      </c>
      <c r="B73" s="75" t="s">
        <v>530</v>
      </c>
      <c r="C73" s="16">
        <v>2035</v>
      </c>
      <c r="D73" s="75" t="s">
        <v>520</v>
      </c>
      <c r="E73" s="75">
        <v>128</v>
      </c>
      <c r="F73" s="75">
        <v>134</v>
      </c>
      <c r="G73" s="75">
        <v>1.39</v>
      </c>
      <c r="H73" s="75" t="s">
        <v>521</v>
      </c>
      <c r="I73" s="75" t="s">
        <v>522</v>
      </c>
      <c r="J73" s="75">
        <f t="shared" si="6"/>
        <v>26.8</v>
      </c>
      <c r="K73" s="75">
        <f t="shared" si="0"/>
        <v>25.6</v>
      </c>
      <c r="L73" s="75" t="s">
        <v>527</v>
      </c>
      <c r="M73" s="75" t="s">
        <v>527</v>
      </c>
      <c r="N73" s="75" t="str">
        <f t="shared" si="3"/>
        <v>Serpentina &gt; 15 mq</v>
      </c>
      <c r="O73" s="75" t="s">
        <v>523</v>
      </c>
      <c r="P73" s="75">
        <v>640</v>
      </c>
      <c r="Q73" s="75" t="str">
        <f t="shared" si="4"/>
        <v>640 lt</v>
      </c>
      <c r="R73" s="75">
        <v>32</v>
      </c>
      <c r="S73" s="75">
        <v>4</v>
      </c>
      <c r="T73" s="75">
        <v>4</v>
      </c>
      <c r="U73" s="16">
        <v>2</v>
      </c>
      <c r="V73" s="75" t="s">
        <v>552</v>
      </c>
      <c r="W73" s="16" t="s">
        <v>541</v>
      </c>
      <c r="X73" s="16"/>
      <c r="Y73" s="16">
        <v>7685036</v>
      </c>
      <c r="Z73" s="77">
        <v>57090.7</v>
      </c>
      <c r="AA73" s="77">
        <v>18806</v>
      </c>
      <c r="AB73" s="77">
        <f t="shared" si="5"/>
        <v>75896.7</v>
      </c>
      <c r="AC73" s="16" t="s">
        <v>568</v>
      </c>
      <c r="AD73" s="16">
        <v>4</v>
      </c>
      <c r="AE73" s="16">
        <v>96</v>
      </c>
      <c r="AF73" s="16" t="s">
        <v>466</v>
      </c>
    </row>
    <row r="74" spans="1:32" hidden="1">
      <c r="A74" s="16">
        <v>1</v>
      </c>
      <c r="B74" s="75" t="s">
        <v>530</v>
      </c>
      <c r="C74" s="16">
        <v>2035</v>
      </c>
      <c r="D74" s="75" t="s">
        <v>520</v>
      </c>
      <c r="E74" s="75">
        <v>128</v>
      </c>
      <c r="F74" s="75">
        <v>134</v>
      </c>
      <c r="G74" s="75">
        <v>1.39</v>
      </c>
      <c r="H74" s="75" t="s">
        <v>521</v>
      </c>
      <c r="I74" s="75" t="s">
        <v>522</v>
      </c>
      <c r="J74" s="75">
        <f t="shared" ref="J74" si="137">F74/5</f>
        <v>26.8</v>
      </c>
      <c r="K74" s="75">
        <f t="shared" ref="K74" si="138">E74/5</f>
        <v>25.6</v>
      </c>
      <c r="L74" s="75" t="s">
        <v>527</v>
      </c>
      <c r="M74" s="75" t="s">
        <v>527</v>
      </c>
      <c r="N74" s="75" t="str">
        <f t="shared" ref="N74" si="139">IF(AND(K74&gt;3,K74&lt;=4),"UBHP 200 SC",IF(AND(K74&gt;4,K74&lt;=6),"UBHP 300 SC",IF(AND(K74&gt;6,K74&lt;=7),"UBHP 500 SC",IF(AND(K74&gt;7,K74&lt;=8),"UBHP 800 SC",IF(AND(K74&gt;8,K74&lt;10),"UBHP 1000 SC",IF(AND(K74&gt;=10,K74&lt;=15),"UBHP 2000 SC","Serpentina &gt; 15 mq"))))))</f>
        <v>Serpentina &gt; 15 mq</v>
      </c>
      <c r="O74" s="75" t="s">
        <v>523</v>
      </c>
      <c r="P74" s="75">
        <v>640</v>
      </c>
      <c r="Q74" s="75" t="str">
        <f t="shared" ref="Q74" si="140">IF(AND(P74&gt;50,P74&lt;100),"UBPU 100 PLUS",IF(AND(P74&gt;=100,P74&lt;300),"UBPU 300 PLUS",IF(AND(P74&gt;=300,P74&lt;600),"UBPU 500 PLUS",P74&amp;" lt")))</f>
        <v>640 lt</v>
      </c>
      <c r="R74" s="75">
        <v>32</v>
      </c>
      <c r="S74" s="75">
        <v>4</v>
      </c>
      <c r="T74" s="75">
        <v>4</v>
      </c>
      <c r="U74" s="16">
        <v>2</v>
      </c>
      <c r="V74" s="75" t="s">
        <v>552</v>
      </c>
      <c r="W74" s="16" t="s">
        <v>541</v>
      </c>
      <c r="X74" s="16"/>
      <c r="Y74" s="16">
        <v>7685036</v>
      </c>
      <c r="Z74" s="77">
        <v>57090.7</v>
      </c>
      <c r="AA74" s="77">
        <v>18806</v>
      </c>
      <c r="AB74" s="77">
        <f t="shared" ref="AB74" si="141">AA74+Z74</f>
        <v>75896.7</v>
      </c>
      <c r="AC74" s="16" t="s">
        <v>569</v>
      </c>
      <c r="AD74" s="16">
        <v>4</v>
      </c>
      <c r="AE74" s="16">
        <v>96</v>
      </c>
      <c r="AF74" s="16" t="s">
        <v>465</v>
      </c>
    </row>
    <row r="75" spans="1:32" hidden="1">
      <c r="A75" s="16">
        <v>1</v>
      </c>
      <c r="B75" s="75" t="s">
        <v>531</v>
      </c>
      <c r="C75" s="16">
        <v>2018</v>
      </c>
      <c r="D75" s="75" t="s">
        <v>532</v>
      </c>
      <c r="E75" s="75">
        <v>57</v>
      </c>
      <c r="F75" s="75">
        <v>62.4</v>
      </c>
      <c r="G75" s="75">
        <v>1.26</v>
      </c>
      <c r="H75" s="75" t="s">
        <v>521</v>
      </c>
      <c r="I75" s="75" t="s">
        <v>522</v>
      </c>
      <c r="J75" s="75">
        <f>F75/5</f>
        <v>12.48</v>
      </c>
      <c r="K75" s="75">
        <f t="shared" si="0"/>
        <v>11.4</v>
      </c>
      <c r="L75" s="75" t="s">
        <v>527</v>
      </c>
      <c r="M75" s="75" t="s">
        <v>527</v>
      </c>
      <c r="N75" s="75" t="str">
        <f t="shared" si="3"/>
        <v>UBHP 2000 SC</v>
      </c>
      <c r="O75" s="75" t="s">
        <v>523</v>
      </c>
      <c r="P75" s="75">
        <v>285</v>
      </c>
      <c r="Q75" s="75" t="str">
        <f t="shared" si="4"/>
        <v>UBPU 300 PLUS</v>
      </c>
      <c r="R75" s="75">
        <v>14.29</v>
      </c>
      <c r="S75" s="75">
        <v>3.99</v>
      </c>
      <c r="T75" s="75">
        <v>3.5</v>
      </c>
      <c r="U75" s="16">
        <v>1</v>
      </c>
      <c r="V75" s="75" t="s">
        <v>552</v>
      </c>
      <c r="W75" s="16" t="s">
        <v>540</v>
      </c>
      <c r="X75" s="16"/>
      <c r="Y75" s="16">
        <v>7671757</v>
      </c>
      <c r="Z75" s="77">
        <v>19805.2</v>
      </c>
      <c r="AA75" s="77">
        <v>8825</v>
      </c>
      <c r="AB75" s="77">
        <f t="shared" si="5"/>
        <v>28630.2</v>
      </c>
      <c r="AC75" s="16" t="s">
        <v>557</v>
      </c>
      <c r="AD75" s="16">
        <v>7</v>
      </c>
      <c r="AE75" s="16">
        <v>93</v>
      </c>
      <c r="AF75" s="16" t="s">
        <v>477</v>
      </c>
    </row>
    <row r="76" spans="1:32" hidden="1">
      <c r="A76" s="16">
        <v>1</v>
      </c>
      <c r="B76" s="75" t="s">
        <v>531</v>
      </c>
      <c r="C76" s="16">
        <v>2018</v>
      </c>
      <c r="D76" s="75" t="s">
        <v>532</v>
      </c>
      <c r="E76" s="75">
        <v>57</v>
      </c>
      <c r="F76" s="75">
        <v>62.4</v>
      </c>
      <c r="G76" s="75">
        <v>1.26</v>
      </c>
      <c r="H76" s="75" t="s">
        <v>521</v>
      </c>
      <c r="I76" s="75" t="s">
        <v>522</v>
      </c>
      <c r="J76" s="75">
        <f t="shared" si="6"/>
        <v>12.48</v>
      </c>
      <c r="K76" s="75">
        <f t="shared" si="0"/>
        <v>11.4</v>
      </c>
      <c r="L76" s="75" t="s">
        <v>527</v>
      </c>
      <c r="M76" s="75" t="s">
        <v>527</v>
      </c>
      <c r="N76" s="75" t="str">
        <f t="shared" si="3"/>
        <v>UBHP 2000 SC</v>
      </c>
      <c r="O76" s="75" t="s">
        <v>523</v>
      </c>
      <c r="P76" s="75">
        <v>285</v>
      </c>
      <c r="Q76" s="75" t="str">
        <f t="shared" si="4"/>
        <v>UBPU 300 PLUS</v>
      </c>
      <c r="R76" s="75">
        <v>14.29</v>
      </c>
      <c r="S76" s="75">
        <v>3.99</v>
      </c>
      <c r="T76" s="75">
        <v>3.5</v>
      </c>
      <c r="U76" s="16">
        <v>2</v>
      </c>
      <c r="V76" s="75" t="s">
        <v>552</v>
      </c>
      <c r="W76" s="16" t="s">
        <v>536</v>
      </c>
      <c r="X76" s="16"/>
      <c r="Y76" s="16">
        <v>7221294</v>
      </c>
      <c r="Z76" s="77">
        <v>19805.2</v>
      </c>
      <c r="AA76" s="77">
        <v>10188</v>
      </c>
      <c r="AB76" s="77">
        <f t="shared" si="5"/>
        <v>29993.200000000001</v>
      </c>
      <c r="AC76" s="16" t="s">
        <v>558</v>
      </c>
      <c r="AD76" s="16">
        <v>5</v>
      </c>
      <c r="AE76" s="16">
        <v>95</v>
      </c>
      <c r="AF76" s="16" t="s">
        <v>476</v>
      </c>
    </row>
    <row r="77" spans="1:32" hidden="1">
      <c r="A77" s="16">
        <v>1</v>
      </c>
      <c r="B77" s="75" t="s">
        <v>531</v>
      </c>
      <c r="C77" s="16">
        <v>2018</v>
      </c>
      <c r="D77" s="75" t="s">
        <v>532</v>
      </c>
      <c r="E77" s="75">
        <v>57</v>
      </c>
      <c r="F77" s="75">
        <v>62.4</v>
      </c>
      <c r="G77" s="75">
        <v>1.26</v>
      </c>
      <c r="H77" s="75" t="s">
        <v>521</v>
      </c>
      <c r="I77" s="75" t="s">
        <v>522</v>
      </c>
      <c r="J77" s="75">
        <f t="shared" ref="J77" si="142">F77/5</f>
        <v>12.48</v>
      </c>
      <c r="K77" s="75">
        <f t="shared" ref="K77" si="143">E77/5</f>
        <v>11.4</v>
      </c>
      <c r="L77" s="75" t="s">
        <v>527</v>
      </c>
      <c r="M77" s="75" t="s">
        <v>527</v>
      </c>
      <c r="N77" s="75" t="str">
        <f t="shared" ref="N77" si="144">IF(AND(K77&gt;3,K77&lt;=4),"UBHP 200 SC",IF(AND(K77&gt;4,K77&lt;=6),"UBHP 300 SC",IF(AND(K77&gt;6,K77&lt;=7),"UBHP 500 SC",IF(AND(K77&gt;7,K77&lt;=8),"UBHP 800 SC",IF(AND(K77&gt;8,K77&lt;10),"UBHP 1000 SC",IF(AND(K77&gt;=10,K77&lt;=15),"UBHP 2000 SC","Serpentina &gt; 15 mq"))))))</f>
        <v>UBHP 2000 SC</v>
      </c>
      <c r="O77" s="75" t="s">
        <v>523</v>
      </c>
      <c r="P77" s="75">
        <v>285</v>
      </c>
      <c r="Q77" s="75" t="str">
        <f t="shared" ref="Q77" si="145">IF(AND(P77&gt;50,P77&lt;100),"UBPU 100 PLUS",IF(AND(P77&gt;=100,P77&lt;300),"UBPU 300 PLUS",IF(AND(P77&gt;=300,P77&lt;600),"UBPU 500 PLUS",P77&amp;" lt")))</f>
        <v>UBPU 300 PLUS</v>
      </c>
      <c r="R77" s="75">
        <v>14.29</v>
      </c>
      <c r="S77" s="75">
        <v>3.99</v>
      </c>
      <c r="T77" s="75">
        <v>3.5</v>
      </c>
      <c r="U77" s="16">
        <v>2</v>
      </c>
      <c r="V77" s="75" t="s">
        <v>552</v>
      </c>
      <c r="W77" s="16" t="s">
        <v>536</v>
      </c>
      <c r="X77" s="16"/>
      <c r="Y77" s="16">
        <v>7221294</v>
      </c>
      <c r="Z77" s="77">
        <v>19805.2</v>
      </c>
      <c r="AA77" s="77">
        <v>10188</v>
      </c>
      <c r="AB77" s="77">
        <f t="shared" ref="AB77" si="146">AA77+Z77</f>
        <v>29993.200000000001</v>
      </c>
      <c r="AC77" s="16" t="s">
        <v>559</v>
      </c>
      <c r="AD77" s="16">
        <v>5</v>
      </c>
      <c r="AE77" s="16">
        <v>95</v>
      </c>
      <c r="AF77" s="16" t="s">
        <v>475</v>
      </c>
    </row>
    <row r="78" spans="1:32" hidden="1">
      <c r="A78" s="16">
        <v>2</v>
      </c>
      <c r="B78" s="75" t="s">
        <v>531</v>
      </c>
      <c r="C78" s="16">
        <v>2018</v>
      </c>
      <c r="D78" s="75" t="s">
        <v>532</v>
      </c>
      <c r="E78" s="75">
        <v>57</v>
      </c>
      <c r="F78" s="75">
        <v>62.4</v>
      </c>
      <c r="G78" s="75">
        <v>1.26</v>
      </c>
      <c r="H78" s="75" t="s">
        <v>521</v>
      </c>
      <c r="I78" s="75" t="s">
        <v>522</v>
      </c>
      <c r="J78" s="75">
        <f t="shared" si="6"/>
        <v>12.48</v>
      </c>
      <c r="K78" s="75">
        <f t="shared" si="0"/>
        <v>11.4</v>
      </c>
      <c r="L78" s="75" t="s">
        <v>527</v>
      </c>
      <c r="M78" s="75" t="s">
        <v>527</v>
      </c>
      <c r="N78" s="75" t="str">
        <f t="shared" si="3"/>
        <v>UBHP 2000 SC</v>
      </c>
      <c r="O78" s="75" t="s">
        <v>523</v>
      </c>
      <c r="P78" s="75">
        <v>570</v>
      </c>
      <c r="Q78" s="75" t="str">
        <f t="shared" si="4"/>
        <v>UBPU 500 PLUS</v>
      </c>
      <c r="R78" s="75">
        <v>14.29</v>
      </c>
      <c r="S78" s="75">
        <v>3.99</v>
      </c>
      <c r="T78" s="75">
        <v>3.5</v>
      </c>
      <c r="U78" s="16">
        <v>2</v>
      </c>
      <c r="V78" s="75" t="s">
        <v>552</v>
      </c>
      <c r="W78" s="16" t="s">
        <v>540</v>
      </c>
      <c r="X78" s="16"/>
      <c r="Y78" s="16">
        <v>7671757</v>
      </c>
      <c r="Z78" s="77">
        <v>39610.400000000001</v>
      </c>
      <c r="AA78" s="77">
        <v>17650</v>
      </c>
      <c r="AB78" s="77">
        <f t="shared" si="5"/>
        <v>57260.4</v>
      </c>
      <c r="AC78" s="16" t="s">
        <v>566</v>
      </c>
      <c r="AD78" s="16">
        <v>4</v>
      </c>
      <c r="AE78" s="16">
        <v>96</v>
      </c>
      <c r="AF78" s="16" t="s">
        <v>468</v>
      </c>
    </row>
    <row r="79" spans="1:32" hidden="1">
      <c r="A79" s="16">
        <v>2</v>
      </c>
      <c r="B79" s="75" t="s">
        <v>531</v>
      </c>
      <c r="C79" s="16">
        <v>2018</v>
      </c>
      <c r="D79" s="75" t="s">
        <v>532</v>
      </c>
      <c r="E79" s="75">
        <v>57</v>
      </c>
      <c r="F79" s="75">
        <v>62.4</v>
      </c>
      <c r="G79" s="75">
        <v>1.26</v>
      </c>
      <c r="H79" s="75" t="s">
        <v>521</v>
      </c>
      <c r="I79" s="75" t="s">
        <v>522</v>
      </c>
      <c r="J79" s="75">
        <f t="shared" ref="J79" si="147">F79/5</f>
        <v>12.48</v>
      </c>
      <c r="K79" s="75">
        <f t="shared" ref="K79" si="148">E79/5</f>
        <v>11.4</v>
      </c>
      <c r="L79" s="75" t="s">
        <v>527</v>
      </c>
      <c r="M79" s="75" t="s">
        <v>527</v>
      </c>
      <c r="N79" s="75" t="str">
        <f t="shared" ref="N79" si="149">IF(AND(K79&gt;3,K79&lt;=4),"UBHP 200 SC",IF(AND(K79&gt;4,K79&lt;=6),"UBHP 300 SC",IF(AND(K79&gt;6,K79&lt;=7),"UBHP 500 SC",IF(AND(K79&gt;7,K79&lt;=8),"UBHP 800 SC",IF(AND(K79&gt;8,K79&lt;10),"UBHP 1000 SC",IF(AND(K79&gt;=10,K79&lt;=15),"UBHP 2000 SC","Serpentina &gt; 15 mq"))))))</f>
        <v>UBHP 2000 SC</v>
      </c>
      <c r="O79" s="75" t="s">
        <v>523</v>
      </c>
      <c r="P79" s="75">
        <v>570</v>
      </c>
      <c r="Q79" s="75" t="str">
        <f t="shared" ref="Q79" si="150">IF(AND(P79&gt;50,P79&lt;100),"UBPU 100 PLUS",IF(AND(P79&gt;=100,P79&lt;300),"UBPU 300 PLUS",IF(AND(P79&gt;=300,P79&lt;600),"UBPU 500 PLUS",P79&amp;" lt")))</f>
        <v>UBPU 500 PLUS</v>
      </c>
      <c r="R79" s="75">
        <v>14.29</v>
      </c>
      <c r="S79" s="75">
        <v>3.99</v>
      </c>
      <c r="T79" s="75">
        <v>3.5</v>
      </c>
      <c r="U79" s="16">
        <v>2</v>
      </c>
      <c r="V79" s="75" t="s">
        <v>552</v>
      </c>
      <c r="W79" s="16" t="s">
        <v>540</v>
      </c>
      <c r="X79" s="16"/>
      <c r="Y79" s="16">
        <v>7671757</v>
      </c>
      <c r="Z79" s="77">
        <v>39610.400000000001</v>
      </c>
      <c r="AA79" s="77">
        <v>17650</v>
      </c>
      <c r="AB79" s="77">
        <f t="shared" ref="AB79" si="151">AA79+Z79</f>
        <v>57260.4</v>
      </c>
      <c r="AC79" s="16" t="s">
        <v>567</v>
      </c>
      <c r="AD79" s="16">
        <v>4</v>
      </c>
      <c r="AE79" s="16">
        <v>96</v>
      </c>
      <c r="AF79" s="16" t="s">
        <v>467</v>
      </c>
    </row>
    <row r="80" spans="1:32" hidden="1">
      <c r="A80" s="16">
        <v>2</v>
      </c>
      <c r="B80" s="75" t="s">
        <v>531</v>
      </c>
      <c r="C80" s="16">
        <v>2018</v>
      </c>
      <c r="D80" s="75" t="s">
        <v>532</v>
      </c>
      <c r="E80" s="75">
        <v>57</v>
      </c>
      <c r="F80" s="75">
        <v>62.4</v>
      </c>
      <c r="G80" s="75">
        <v>1.26</v>
      </c>
      <c r="H80" s="75" t="s">
        <v>521</v>
      </c>
      <c r="I80" s="75" t="s">
        <v>522</v>
      </c>
      <c r="J80" s="75">
        <f t="shared" si="6"/>
        <v>12.48</v>
      </c>
      <c r="K80" s="75">
        <f t="shared" si="0"/>
        <v>11.4</v>
      </c>
      <c r="L80" s="75" t="s">
        <v>527</v>
      </c>
      <c r="M80" s="75" t="s">
        <v>527</v>
      </c>
      <c r="N80" s="75" t="str">
        <f t="shared" si="3"/>
        <v>UBHP 2000 SC</v>
      </c>
      <c r="O80" s="75" t="s">
        <v>523</v>
      </c>
      <c r="P80" s="75">
        <v>570</v>
      </c>
      <c r="Q80" s="75" t="str">
        <f t="shared" si="4"/>
        <v>UBPU 500 PLUS</v>
      </c>
      <c r="R80" s="75">
        <v>14.29</v>
      </c>
      <c r="S80" s="75">
        <v>3.99</v>
      </c>
      <c r="T80" s="75">
        <v>3.5</v>
      </c>
      <c r="U80" s="16">
        <v>2</v>
      </c>
      <c r="V80" s="75" t="s">
        <v>552</v>
      </c>
      <c r="W80" s="16" t="s">
        <v>540</v>
      </c>
      <c r="X80" s="16"/>
      <c r="Y80" s="16">
        <v>7671757</v>
      </c>
      <c r="Z80" s="77">
        <v>39610.400000000001</v>
      </c>
      <c r="AA80" s="77">
        <v>17650</v>
      </c>
      <c r="AB80" s="77">
        <f t="shared" si="5"/>
        <v>57260.4</v>
      </c>
      <c r="AC80" s="16" t="s">
        <v>566</v>
      </c>
      <c r="AD80" s="16">
        <v>4</v>
      </c>
      <c r="AE80" s="16">
        <v>96</v>
      </c>
      <c r="AF80" s="16" t="s">
        <v>468</v>
      </c>
    </row>
    <row r="81" spans="1:32" hidden="1">
      <c r="A81" s="16">
        <v>2</v>
      </c>
      <c r="B81" s="75" t="s">
        <v>531</v>
      </c>
      <c r="C81" s="16">
        <v>2018</v>
      </c>
      <c r="D81" s="75" t="s">
        <v>532</v>
      </c>
      <c r="E81" s="75">
        <v>57</v>
      </c>
      <c r="F81" s="75">
        <v>62.4</v>
      </c>
      <c r="G81" s="75">
        <v>1.26</v>
      </c>
      <c r="H81" s="75" t="s">
        <v>521</v>
      </c>
      <c r="I81" s="75" t="s">
        <v>522</v>
      </c>
      <c r="J81" s="75">
        <f t="shared" ref="J81" si="152">F81/5</f>
        <v>12.48</v>
      </c>
      <c r="K81" s="75">
        <f t="shared" ref="K81" si="153">E81/5</f>
        <v>11.4</v>
      </c>
      <c r="L81" s="75" t="s">
        <v>527</v>
      </c>
      <c r="M81" s="75" t="s">
        <v>527</v>
      </c>
      <c r="N81" s="75" t="str">
        <f t="shared" ref="N81" si="154">IF(AND(K81&gt;3,K81&lt;=4),"UBHP 200 SC",IF(AND(K81&gt;4,K81&lt;=6),"UBHP 300 SC",IF(AND(K81&gt;6,K81&lt;=7),"UBHP 500 SC",IF(AND(K81&gt;7,K81&lt;=8),"UBHP 800 SC",IF(AND(K81&gt;8,K81&lt;10),"UBHP 1000 SC",IF(AND(K81&gt;=10,K81&lt;=15),"UBHP 2000 SC","Serpentina &gt; 15 mq"))))))</f>
        <v>UBHP 2000 SC</v>
      </c>
      <c r="O81" s="75" t="s">
        <v>523</v>
      </c>
      <c r="P81" s="75">
        <v>570</v>
      </c>
      <c r="Q81" s="75" t="str">
        <f t="shared" ref="Q81" si="155">IF(AND(P81&gt;50,P81&lt;100),"UBPU 100 PLUS",IF(AND(P81&gt;=100,P81&lt;300),"UBPU 300 PLUS",IF(AND(P81&gt;=300,P81&lt;600),"UBPU 500 PLUS",P81&amp;" lt")))</f>
        <v>UBPU 500 PLUS</v>
      </c>
      <c r="R81" s="75">
        <v>14.29</v>
      </c>
      <c r="S81" s="75">
        <v>3.99</v>
      </c>
      <c r="T81" s="75">
        <v>3.5</v>
      </c>
      <c r="U81" s="16">
        <v>2</v>
      </c>
      <c r="V81" s="75" t="s">
        <v>552</v>
      </c>
      <c r="W81" s="16" t="s">
        <v>540</v>
      </c>
      <c r="X81" s="16"/>
      <c r="Y81" s="16">
        <v>7671757</v>
      </c>
      <c r="Z81" s="77">
        <v>39610.400000000001</v>
      </c>
      <c r="AA81" s="77">
        <v>17650</v>
      </c>
      <c r="AB81" s="77">
        <f t="shared" ref="AB81" si="156">AA81+Z81</f>
        <v>57260.4</v>
      </c>
      <c r="AC81" s="16" t="s">
        <v>567</v>
      </c>
      <c r="AD81" s="16">
        <v>4</v>
      </c>
      <c r="AE81" s="16">
        <v>96</v>
      </c>
      <c r="AF81" s="16" t="s">
        <v>467</v>
      </c>
    </row>
    <row r="82" spans="1:32" hidden="1">
      <c r="A82" s="16">
        <v>1</v>
      </c>
      <c r="B82" s="75" t="s">
        <v>531</v>
      </c>
      <c r="C82" s="16">
        <v>2020</v>
      </c>
      <c r="D82" s="75" t="s">
        <v>532</v>
      </c>
      <c r="E82" s="75">
        <v>64.5</v>
      </c>
      <c r="F82" s="75">
        <v>71.400000000000006</v>
      </c>
      <c r="G82" s="75">
        <v>1.25</v>
      </c>
      <c r="H82" s="75" t="s">
        <v>521</v>
      </c>
      <c r="I82" s="75" t="s">
        <v>522</v>
      </c>
      <c r="J82" s="75">
        <f>F82/5</f>
        <v>14.280000000000001</v>
      </c>
      <c r="K82" s="75">
        <f t="shared" si="0"/>
        <v>12.9</v>
      </c>
      <c r="L82" s="75" t="s">
        <v>527</v>
      </c>
      <c r="M82" s="75" t="s">
        <v>527</v>
      </c>
      <c r="N82" s="75" t="str">
        <f t="shared" si="3"/>
        <v>UBHP 2000 SC</v>
      </c>
      <c r="O82" s="75" t="s">
        <v>523</v>
      </c>
      <c r="P82" s="75">
        <v>322.5</v>
      </c>
      <c r="Q82" s="75" t="str">
        <f t="shared" si="4"/>
        <v>UBPU 500 PLUS</v>
      </c>
      <c r="R82" s="75">
        <v>16.079999999999998</v>
      </c>
      <c r="S82" s="75">
        <v>4.01</v>
      </c>
      <c r="T82" s="75">
        <v>3.5</v>
      </c>
      <c r="U82" s="16">
        <v>1</v>
      </c>
      <c r="V82" s="75" t="s">
        <v>552</v>
      </c>
      <c r="W82" s="16" t="s">
        <v>541</v>
      </c>
      <c r="X82" s="16"/>
      <c r="Y82" s="16">
        <v>7685036</v>
      </c>
      <c r="Z82" s="77">
        <v>20522.099999999999</v>
      </c>
      <c r="AA82" s="77">
        <v>9403</v>
      </c>
      <c r="AB82" s="77">
        <f t="shared" si="5"/>
        <v>29925.1</v>
      </c>
      <c r="AC82" s="16" t="s">
        <v>558</v>
      </c>
      <c r="AD82" s="16">
        <v>5</v>
      </c>
      <c r="AE82" s="16">
        <v>95</v>
      </c>
      <c r="AF82" s="16" t="s">
        <v>476</v>
      </c>
    </row>
    <row r="83" spans="1:32" hidden="1">
      <c r="A83" s="16">
        <v>1</v>
      </c>
      <c r="B83" s="75" t="s">
        <v>531</v>
      </c>
      <c r="C83" s="16">
        <v>2020</v>
      </c>
      <c r="D83" s="75" t="s">
        <v>532</v>
      </c>
      <c r="E83" s="75">
        <v>64.5</v>
      </c>
      <c r="F83" s="75">
        <v>71.400000000000006</v>
      </c>
      <c r="G83" s="75">
        <v>1.25</v>
      </c>
      <c r="H83" s="75" t="s">
        <v>521</v>
      </c>
      <c r="I83" s="75" t="s">
        <v>522</v>
      </c>
      <c r="J83" s="75">
        <f>F83/5</f>
        <v>14.280000000000001</v>
      </c>
      <c r="K83" s="75">
        <f t="shared" ref="K83" si="157">E83/5</f>
        <v>12.9</v>
      </c>
      <c r="L83" s="75" t="s">
        <v>527</v>
      </c>
      <c r="M83" s="75" t="s">
        <v>527</v>
      </c>
      <c r="N83" s="75" t="str">
        <f t="shared" ref="N83" si="158">IF(AND(K83&gt;3,K83&lt;=4),"UBHP 200 SC",IF(AND(K83&gt;4,K83&lt;=6),"UBHP 300 SC",IF(AND(K83&gt;6,K83&lt;=7),"UBHP 500 SC",IF(AND(K83&gt;7,K83&lt;=8),"UBHP 800 SC",IF(AND(K83&gt;8,K83&lt;10),"UBHP 1000 SC",IF(AND(K83&gt;=10,K83&lt;=15),"UBHP 2000 SC","Serpentina &gt; 15 mq"))))))</f>
        <v>UBHP 2000 SC</v>
      </c>
      <c r="O83" s="75" t="s">
        <v>523</v>
      </c>
      <c r="P83" s="75">
        <v>322.5</v>
      </c>
      <c r="Q83" s="75" t="str">
        <f t="shared" ref="Q83" si="159">IF(AND(P83&gt;50,P83&lt;100),"UBPU 100 PLUS",IF(AND(P83&gt;=100,P83&lt;300),"UBPU 300 PLUS",IF(AND(P83&gt;=300,P83&lt;600),"UBPU 500 PLUS",P83&amp;" lt")))</f>
        <v>UBPU 500 PLUS</v>
      </c>
      <c r="R83" s="75">
        <v>16.079999999999998</v>
      </c>
      <c r="S83" s="75">
        <v>4.01</v>
      </c>
      <c r="T83" s="75">
        <v>3.5</v>
      </c>
      <c r="U83" s="16">
        <v>1</v>
      </c>
      <c r="V83" s="75" t="s">
        <v>552</v>
      </c>
      <c r="W83" s="16" t="s">
        <v>541</v>
      </c>
      <c r="X83" s="16"/>
      <c r="Y83" s="16">
        <v>7685036</v>
      </c>
      <c r="Z83" s="77">
        <v>20522.099999999999</v>
      </c>
      <c r="AA83" s="77">
        <v>9403</v>
      </c>
      <c r="AB83" s="77">
        <f t="shared" ref="AB83" si="160">AA83+Z83</f>
        <v>29925.1</v>
      </c>
      <c r="AC83" s="16" t="s">
        <v>559</v>
      </c>
      <c r="AD83" s="16">
        <v>5</v>
      </c>
      <c r="AE83" s="16">
        <v>95</v>
      </c>
      <c r="AF83" s="16" t="s">
        <v>475</v>
      </c>
    </row>
    <row r="84" spans="1:32" hidden="1">
      <c r="A84" s="16">
        <v>1</v>
      </c>
      <c r="B84" s="75" t="s">
        <v>531</v>
      </c>
      <c r="C84" s="16">
        <v>2020</v>
      </c>
      <c r="D84" s="75" t="s">
        <v>532</v>
      </c>
      <c r="E84" s="75">
        <v>64.5</v>
      </c>
      <c r="F84" s="75">
        <v>71.400000000000006</v>
      </c>
      <c r="G84" s="75">
        <v>1.25</v>
      </c>
      <c r="H84" s="75" t="s">
        <v>521</v>
      </c>
      <c r="I84" s="75" t="s">
        <v>522</v>
      </c>
      <c r="J84" s="75">
        <f t="shared" si="6"/>
        <v>14.280000000000001</v>
      </c>
      <c r="K84" s="75">
        <f t="shared" si="0"/>
        <v>12.9</v>
      </c>
      <c r="L84" s="75" t="s">
        <v>527</v>
      </c>
      <c r="M84" s="75" t="s">
        <v>527</v>
      </c>
      <c r="N84" s="75" t="str">
        <f t="shared" si="3"/>
        <v>UBHP 2000 SC</v>
      </c>
      <c r="O84" s="75" t="s">
        <v>523</v>
      </c>
      <c r="P84" s="75">
        <v>322.5</v>
      </c>
      <c r="Q84" s="75" t="str">
        <f t="shared" si="4"/>
        <v>UBPU 500 PLUS</v>
      </c>
      <c r="R84" s="75">
        <v>16.079999999999998</v>
      </c>
      <c r="S84" s="75">
        <v>4.01</v>
      </c>
      <c r="T84" s="75">
        <v>3.5</v>
      </c>
      <c r="U84" s="16">
        <v>2</v>
      </c>
      <c r="V84" s="75" t="s">
        <v>552</v>
      </c>
      <c r="W84" s="16" t="s">
        <v>537</v>
      </c>
      <c r="X84" s="16"/>
      <c r="Y84" s="16">
        <v>7221295</v>
      </c>
      <c r="Z84" s="77">
        <v>20522.099999999999</v>
      </c>
      <c r="AA84" s="77">
        <v>13038</v>
      </c>
      <c r="AB84" s="77">
        <f t="shared" si="5"/>
        <v>33560.1</v>
      </c>
      <c r="AC84" s="16" t="s">
        <v>560</v>
      </c>
      <c r="AD84" s="16">
        <v>5</v>
      </c>
      <c r="AE84" s="16">
        <v>95</v>
      </c>
      <c r="AF84" s="16" t="s">
        <v>473</v>
      </c>
    </row>
    <row r="85" spans="1:32" hidden="1">
      <c r="A85" s="16">
        <v>1</v>
      </c>
      <c r="B85" s="75" t="s">
        <v>531</v>
      </c>
      <c r="C85" s="16">
        <v>2020</v>
      </c>
      <c r="D85" s="75" t="s">
        <v>532</v>
      </c>
      <c r="E85" s="75">
        <v>64.5</v>
      </c>
      <c r="F85" s="75">
        <v>71.400000000000006</v>
      </c>
      <c r="G85" s="75">
        <v>1.25</v>
      </c>
      <c r="H85" s="75" t="s">
        <v>521</v>
      </c>
      <c r="I85" s="75" t="s">
        <v>522</v>
      </c>
      <c r="J85" s="75">
        <f t="shared" ref="J85" si="161">F85/5</f>
        <v>14.280000000000001</v>
      </c>
      <c r="K85" s="75">
        <f t="shared" ref="K85" si="162">E85/5</f>
        <v>12.9</v>
      </c>
      <c r="L85" s="75" t="s">
        <v>527</v>
      </c>
      <c r="M85" s="75" t="s">
        <v>527</v>
      </c>
      <c r="N85" s="75" t="str">
        <f t="shared" ref="N85" si="163">IF(AND(K85&gt;3,K85&lt;=4),"UBHP 200 SC",IF(AND(K85&gt;4,K85&lt;=6),"UBHP 300 SC",IF(AND(K85&gt;6,K85&lt;=7),"UBHP 500 SC",IF(AND(K85&gt;7,K85&lt;=8),"UBHP 800 SC",IF(AND(K85&gt;8,K85&lt;10),"UBHP 1000 SC",IF(AND(K85&gt;=10,K85&lt;=15),"UBHP 2000 SC","Serpentina &gt; 15 mq"))))))</f>
        <v>UBHP 2000 SC</v>
      </c>
      <c r="O85" s="75" t="s">
        <v>523</v>
      </c>
      <c r="P85" s="75">
        <v>322.5</v>
      </c>
      <c r="Q85" s="75" t="str">
        <f t="shared" ref="Q85" si="164">IF(AND(P85&gt;50,P85&lt;100),"UBPU 100 PLUS",IF(AND(P85&gt;=100,P85&lt;300),"UBPU 300 PLUS",IF(AND(P85&gt;=300,P85&lt;600),"UBPU 500 PLUS",P85&amp;" lt")))</f>
        <v>UBPU 500 PLUS</v>
      </c>
      <c r="R85" s="75">
        <v>16.079999999999998</v>
      </c>
      <c r="S85" s="75">
        <v>4.01</v>
      </c>
      <c r="T85" s="75">
        <v>3.5</v>
      </c>
      <c r="U85" s="16">
        <v>2</v>
      </c>
      <c r="V85" s="75" t="s">
        <v>552</v>
      </c>
      <c r="W85" s="16" t="s">
        <v>537</v>
      </c>
      <c r="X85" s="16"/>
      <c r="Y85" s="16">
        <v>7221295</v>
      </c>
      <c r="Z85" s="77">
        <v>20522.099999999999</v>
      </c>
      <c r="AA85" s="77">
        <v>13038</v>
      </c>
      <c r="AB85" s="77">
        <f t="shared" ref="AB85" si="165">AA85+Z85</f>
        <v>33560.1</v>
      </c>
      <c r="AC85" s="16" t="s">
        <v>561</v>
      </c>
      <c r="AD85" s="16">
        <v>5</v>
      </c>
      <c r="AE85" s="16">
        <v>95</v>
      </c>
      <c r="AF85" s="16" t="s">
        <v>471</v>
      </c>
    </row>
    <row r="86" spans="1:32" hidden="1">
      <c r="A86" s="16">
        <v>2</v>
      </c>
      <c r="B86" s="75" t="s">
        <v>531</v>
      </c>
      <c r="C86" s="16">
        <v>2020</v>
      </c>
      <c r="D86" s="75" t="s">
        <v>532</v>
      </c>
      <c r="E86" s="75">
        <v>64.5</v>
      </c>
      <c r="F86" s="75">
        <v>71.400000000000006</v>
      </c>
      <c r="G86" s="75">
        <v>1.25</v>
      </c>
      <c r="H86" s="75" t="s">
        <v>521</v>
      </c>
      <c r="I86" s="75" t="s">
        <v>522</v>
      </c>
      <c r="J86" s="75">
        <f t="shared" si="6"/>
        <v>14.280000000000001</v>
      </c>
      <c r="K86" s="75">
        <f t="shared" si="0"/>
        <v>12.9</v>
      </c>
      <c r="L86" s="75" t="s">
        <v>527</v>
      </c>
      <c r="M86" s="75" t="s">
        <v>527</v>
      </c>
      <c r="N86" s="75" t="str">
        <f t="shared" si="3"/>
        <v>UBHP 2000 SC</v>
      </c>
      <c r="O86" s="75" t="s">
        <v>523</v>
      </c>
      <c r="P86" s="75">
        <v>645</v>
      </c>
      <c r="Q86" s="75" t="str">
        <f t="shared" si="4"/>
        <v>645 lt</v>
      </c>
      <c r="R86" s="75">
        <v>16.079999999999998</v>
      </c>
      <c r="S86" s="75">
        <v>4.01</v>
      </c>
      <c r="T86" s="75">
        <v>3.5</v>
      </c>
      <c r="U86" s="16">
        <v>3</v>
      </c>
      <c r="V86" s="75" t="s">
        <v>552</v>
      </c>
      <c r="W86" s="16" t="s">
        <v>538</v>
      </c>
      <c r="X86" s="16"/>
      <c r="Y86" s="16">
        <v>7221296</v>
      </c>
      <c r="Z86" s="77">
        <v>41044.199999999997</v>
      </c>
      <c r="AA86" s="77">
        <v>22578</v>
      </c>
      <c r="AB86" s="77">
        <f t="shared" si="5"/>
        <v>63622.2</v>
      </c>
      <c r="AC86" s="16" t="s">
        <v>574</v>
      </c>
      <c r="AD86" s="16">
        <v>3</v>
      </c>
      <c r="AE86" s="16">
        <v>97</v>
      </c>
      <c r="AF86" s="16" t="s">
        <v>463</v>
      </c>
    </row>
    <row r="87" spans="1:32" hidden="1">
      <c r="A87" s="16">
        <v>2</v>
      </c>
      <c r="B87" s="75" t="s">
        <v>531</v>
      </c>
      <c r="C87" s="16">
        <v>2020</v>
      </c>
      <c r="D87" s="75" t="s">
        <v>532</v>
      </c>
      <c r="E87" s="75">
        <v>64.5</v>
      </c>
      <c r="F87" s="75">
        <v>71.400000000000006</v>
      </c>
      <c r="G87" s="75">
        <v>1.25</v>
      </c>
      <c r="H87" s="75" t="s">
        <v>521</v>
      </c>
      <c r="I87" s="75" t="s">
        <v>522</v>
      </c>
      <c r="J87" s="75">
        <f t="shared" ref="J87" si="166">F87/5</f>
        <v>14.280000000000001</v>
      </c>
      <c r="K87" s="75">
        <f t="shared" ref="K87" si="167">E87/5</f>
        <v>12.9</v>
      </c>
      <c r="L87" s="75" t="s">
        <v>527</v>
      </c>
      <c r="M87" s="75" t="s">
        <v>527</v>
      </c>
      <c r="N87" s="75" t="str">
        <f t="shared" ref="N87" si="168">IF(AND(K87&gt;3,K87&lt;=4),"UBHP 200 SC",IF(AND(K87&gt;4,K87&lt;=6),"UBHP 300 SC",IF(AND(K87&gt;6,K87&lt;=7),"UBHP 500 SC",IF(AND(K87&gt;7,K87&lt;=8),"UBHP 800 SC",IF(AND(K87&gt;8,K87&lt;10),"UBHP 1000 SC",IF(AND(K87&gt;=10,K87&lt;=15),"UBHP 2000 SC","Serpentina &gt; 15 mq"))))))</f>
        <v>UBHP 2000 SC</v>
      </c>
      <c r="O87" s="75" t="s">
        <v>523</v>
      </c>
      <c r="P87" s="75">
        <v>645</v>
      </c>
      <c r="Q87" s="75" t="str">
        <f t="shared" ref="Q87" si="169">IF(AND(P87&gt;50,P87&lt;100),"UBPU 100 PLUS",IF(AND(P87&gt;=100,P87&lt;300),"UBPU 300 PLUS",IF(AND(P87&gt;=300,P87&lt;600),"UBPU 500 PLUS",P87&amp;" lt")))</f>
        <v>645 lt</v>
      </c>
      <c r="R87" s="75">
        <v>16.079999999999998</v>
      </c>
      <c r="S87" s="75">
        <v>4.01</v>
      </c>
      <c r="T87" s="75">
        <v>3.5</v>
      </c>
      <c r="U87" s="16">
        <v>3</v>
      </c>
      <c r="V87" s="75" t="s">
        <v>552</v>
      </c>
      <c r="W87" s="16" t="s">
        <v>538</v>
      </c>
      <c r="X87" s="16"/>
      <c r="Y87" s="16">
        <v>7221296</v>
      </c>
      <c r="Z87" s="77">
        <v>41044.199999999997</v>
      </c>
      <c r="AA87" s="77">
        <v>22578</v>
      </c>
      <c r="AB87" s="77">
        <f t="shared" ref="AB87" si="170">AA87+Z87</f>
        <v>63622.2</v>
      </c>
      <c r="AC87" s="16" t="s">
        <v>575</v>
      </c>
      <c r="AD87" s="16">
        <v>3</v>
      </c>
      <c r="AE87" s="16">
        <v>97</v>
      </c>
      <c r="AF87" s="16" t="s">
        <v>461</v>
      </c>
    </row>
    <row r="88" spans="1:32" hidden="1">
      <c r="A88" s="16">
        <v>1</v>
      </c>
      <c r="B88" s="75" t="s">
        <v>531</v>
      </c>
      <c r="C88" s="16">
        <v>2024</v>
      </c>
      <c r="D88" s="75" t="s">
        <v>532</v>
      </c>
      <c r="E88" s="75">
        <v>74.599999999999994</v>
      </c>
      <c r="F88" s="75">
        <v>82.6</v>
      </c>
      <c r="G88" s="75">
        <v>1.25</v>
      </c>
      <c r="H88" s="75" t="s">
        <v>521</v>
      </c>
      <c r="I88" s="75" t="s">
        <v>522</v>
      </c>
      <c r="J88" s="75">
        <f t="shared" si="6"/>
        <v>16.52</v>
      </c>
      <c r="K88" s="75">
        <f t="shared" si="0"/>
        <v>14.919999999999998</v>
      </c>
      <c r="L88" s="75" t="s">
        <v>527</v>
      </c>
      <c r="M88" s="75" t="s">
        <v>527</v>
      </c>
      <c r="N88" s="75" t="str">
        <f t="shared" si="3"/>
        <v>UBHP 2000 SC</v>
      </c>
      <c r="O88" s="75" t="s">
        <v>523</v>
      </c>
      <c r="P88" s="75">
        <v>373</v>
      </c>
      <c r="Q88" s="75" t="str">
        <f t="shared" si="4"/>
        <v>UBPU 500 PLUS</v>
      </c>
      <c r="R88" s="75">
        <v>19.13</v>
      </c>
      <c r="S88" s="75">
        <v>3.9</v>
      </c>
      <c r="T88" s="75">
        <v>3.5</v>
      </c>
      <c r="U88" s="16">
        <v>2</v>
      </c>
      <c r="V88" s="75" t="s">
        <v>552</v>
      </c>
      <c r="W88" s="16" t="s">
        <v>537</v>
      </c>
      <c r="X88" s="16"/>
      <c r="Y88" s="16">
        <v>7221295</v>
      </c>
      <c r="Z88" s="77">
        <v>22729.75</v>
      </c>
      <c r="AA88" s="77">
        <v>13038</v>
      </c>
      <c r="AB88" s="77">
        <f t="shared" si="5"/>
        <v>35767.75</v>
      </c>
      <c r="AC88" s="16" t="s">
        <v>560</v>
      </c>
      <c r="AD88" s="16">
        <v>5</v>
      </c>
      <c r="AE88" s="16">
        <v>95</v>
      </c>
      <c r="AF88" s="16" t="s">
        <v>473</v>
      </c>
    </row>
    <row r="89" spans="1:32" hidden="1">
      <c r="A89" s="16">
        <v>1</v>
      </c>
      <c r="B89" s="75" t="s">
        <v>531</v>
      </c>
      <c r="C89" s="16">
        <v>2024</v>
      </c>
      <c r="D89" s="75" t="s">
        <v>532</v>
      </c>
      <c r="E89" s="75">
        <v>74.599999999999994</v>
      </c>
      <c r="F89" s="75">
        <v>82.6</v>
      </c>
      <c r="G89" s="75">
        <v>1.25</v>
      </c>
      <c r="H89" s="75" t="s">
        <v>521</v>
      </c>
      <c r="I89" s="75" t="s">
        <v>522</v>
      </c>
      <c r="J89" s="75">
        <f t="shared" ref="J89" si="171">F89/5</f>
        <v>16.52</v>
      </c>
      <c r="K89" s="75">
        <f t="shared" ref="K89" si="172">E89/5</f>
        <v>14.919999999999998</v>
      </c>
      <c r="L89" s="75" t="s">
        <v>527</v>
      </c>
      <c r="M89" s="75" t="s">
        <v>527</v>
      </c>
      <c r="N89" s="75" t="str">
        <f t="shared" ref="N89" si="173">IF(AND(K89&gt;3,K89&lt;=4),"UBHP 200 SC",IF(AND(K89&gt;4,K89&lt;=6),"UBHP 300 SC",IF(AND(K89&gt;6,K89&lt;=7),"UBHP 500 SC",IF(AND(K89&gt;7,K89&lt;=8),"UBHP 800 SC",IF(AND(K89&gt;8,K89&lt;10),"UBHP 1000 SC",IF(AND(K89&gt;=10,K89&lt;=15),"UBHP 2000 SC","Serpentina &gt; 15 mq"))))))</f>
        <v>UBHP 2000 SC</v>
      </c>
      <c r="O89" s="75" t="s">
        <v>523</v>
      </c>
      <c r="P89" s="75">
        <v>373</v>
      </c>
      <c r="Q89" s="75" t="str">
        <f t="shared" ref="Q89" si="174">IF(AND(P89&gt;50,P89&lt;100),"UBPU 100 PLUS",IF(AND(P89&gt;=100,P89&lt;300),"UBPU 300 PLUS",IF(AND(P89&gt;=300,P89&lt;600),"UBPU 500 PLUS",P89&amp;" lt")))</f>
        <v>UBPU 500 PLUS</v>
      </c>
      <c r="R89" s="75">
        <v>19.13</v>
      </c>
      <c r="S89" s="75">
        <v>3.9</v>
      </c>
      <c r="T89" s="75">
        <v>3.5</v>
      </c>
      <c r="U89" s="16">
        <v>2</v>
      </c>
      <c r="V89" s="75" t="s">
        <v>552</v>
      </c>
      <c r="W89" s="16" t="s">
        <v>537</v>
      </c>
      <c r="X89" s="16"/>
      <c r="Y89" s="16">
        <v>7221295</v>
      </c>
      <c r="Z89" s="77">
        <v>22729.75</v>
      </c>
      <c r="AA89" s="77">
        <v>13038</v>
      </c>
      <c r="AB89" s="77">
        <f t="shared" ref="AB89" si="175">AA89+Z89</f>
        <v>35767.75</v>
      </c>
      <c r="AC89" s="16" t="s">
        <v>561</v>
      </c>
      <c r="AD89" s="16">
        <v>5</v>
      </c>
      <c r="AE89" s="16">
        <v>95</v>
      </c>
      <c r="AF89" s="16" t="s">
        <v>471</v>
      </c>
    </row>
    <row r="90" spans="1:32" hidden="1">
      <c r="A90" s="16">
        <v>2</v>
      </c>
      <c r="B90" s="75" t="s">
        <v>531</v>
      </c>
      <c r="C90" s="16">
        <v>2024</v>
      </c>
      <c r="D90" s="75" t="s">
        <v>532</v>
      </c>
      <c r="E90" s="75">
        <v>74.599999999999994</v>
      </c>
      <c r="F90" s="75">
        <v>82.6</v>
      </c>
      <c r="G90" s="75">
        <v>1.25</v>
      </c>
      <c r="H90" s="75" t="s">
        <v>521</v>
      </c>
      <c r="I90" s="75" t="s">
        <v>522</v>
      </c>
      <c r="J90" s="75">
        <f t="shared" si="6"/>
        <v>16.52</v>
      </c>
      <c r="K90" s="75">
        <f t="shared" si="0"/>
        <v>14.919999999999998</v>
      </c>
      <c r="L90" s="75" t="s">
        <v>527</v>
      </c>
      <c r="M90" s="75" t="s">
        <v>527</v>
      </c>
      <c r="N90" s="75" t="str">
        <f t="shared" si="3"/>
        <v>UBHP 2000 SC</v>
      </c>
      <c r="O90" s="75" t="s">
        <v>523</v>
      </c>
      <c r="P90" s="75">
        <v>746</v>
      </c>
      <c r="Q90" s="75" t="str">
        <f t="shared" si="4"/>
        <v>746 lt</v>
      </c>
      <c r="R90" s="75">
        <v>19.13</v>
      </c>
      <c r="S90" s="75">
        <v>3.9</v>
      </c>
      <c r="T90" s="75">
        <v>3.5</v>
      </c>
      <c r="U90" s="16">
        <v>3</v>
      </c>
      <c r="V90" s="75" t="s">
        <v>552</v>
      </c>
      <c r="W90" s="16" t="s">
        <v>540</v>
      </c>
      <c r="X90" s="16"/>
      <c r="Y90" s="16">
        <v>7671757</v>
      </c>
      <c r="Z90" s="77">
        <v>45459.5</v>
      </c>
      <c r="AA90" s="77">
        <v>26475</v>
      </c>
      <c r="AB90" s="77">
        <f t="shared" si="5"/>
        <v>71934.5</v>
      </c>
      <c r="AC90" s="16" t="s">
        <v>572</v>
      </c>
      <c r="AD90" s="16">
        <v>3</v>
      </c>
      <c r="AE90" s="16">
        <v>97</v>
      </c>
      <c r="AF90" s="16" t="s">
        <v>456</v>
      </c>
    </row>
    <row r="91" spans="1:32" hidden="1">
      <c r="A91" s="16">
        <v>2</v>
      </c>
      <c r="B91" s="75" t="s">
        <v>531</v>
      </c>
      <c r="C91" s="16">
        <v>2024</v>
      </c>
      <c r="D91" s="75" t="s">
        <v>532</v>
      </c>
      <c r="E91" s="75">
        <v>74.599999999999994</v>
      </c>
      <c r="F91" s="75">
        <v>82.6</v>
      </c>
      <c r="G91" s="75">
        <v>1.25</v>
      </c>
      <c r="H91" s="75" t="s">
        <v>521</v>
      </c>
      <c r="I91" s="75" t="s">
        <v>522</v>
      </c>
      <c r="J91" s="75">
        <f t="shared" ref="J91" si="176">F91/5</f>
        <v>16.52</v>
      </c>
      <c r="K91" s="75">
        <f t="shared" ref="K91" si="177">E91/5</f>
        <v>14.919999999999998</v>
      </c>
      <c r="L91" s="75" t="s">
        <v>527</v>
      </c>
      <c r="M91" s="75" t="s">
        <v>527</v>
      </c>
      <c r="N91" s="75" t="str">
        <f t="shared" ref="N91" si="178">IF(AND(K91&gt;3,K91&lt;=4),"UBHP 200 SC",IF(AND(K91&gt;4,K91&lt;=6),"UBHP 300 SC",IF(AND(K91&gt;6,K91&lt;=7),"UBHP 500 SC",IF(AND(K91&gt;7,K91&lt;=8),"UBHP 800 SC",IF(AND(K91&gt;8,K91&lt;10),"UBHP 1000 SC",IF(AND(K91&gt;=10,K91&lt;=15),"UBHP 2000 SC","Serpentina &gt; 15 mq"))))))</f>
        <v>UBHP 2000 SC</v>
      </c>
      <c r="O91" s="75" t="s">
        <v>523</v>
      </c>
      <c r="P91" s="75">
        <v>746</v>
      </c>
      <c r="Q91" s="75" t="str">
        <f t="shared" ref="Q91" si="179">IF(AND(P91&gt;50,P91&lt;100),"UBPU 100 PLUS",IF(AND(P91&gt;=100,P91&lt;300),"UBPU 300 PLUS",IF(AND(P91&gt;=300,P91&lt;600),"UBPU 500 PLUS",P91&amp;" lt")))</f>
        <v>746 lt</v>
      </c>
      <c r="R91" s="75">
        <v>19.13</v>
      </c>
      <c r="S91" s="75">
        <v>3.9</v>
      </c>
      <c r="T91" s="75">
        <v>3.5</v>
      </c>
      <c r="U91" s="16">
        <v>3</v>
      </c>
      <c r="V91" s="75" t="s">
        <v>552</v>
      </c>
      <c r="W91" s="16" t="s">
        <v>540</v>
      </c>
      <c r="X91" s="16"/>
      <c r="Y91" s="16">
        <v>7671757</v>
      </c>
      <c r="Z91" s="77">
        <v>45459.5</v>
      </c>
      <c r="AA91" s="77">
        <v>26475</v>
      </c>
      <c r="AB91" s="77">
        <f t="shared" ref="AB91" si="180">AA91+Z91</f>
        <v>71934.5</v>
      </c>
      <c r="AC91" s="16" t="s">
        <v>573</v>
      </c>
      <c r="AD91" s="16">
        <v>3</v>
      </c>
      <c r="AE91" s="16">
        <v>97</v>
      </c>
      <c r="AF91" s="16" t="s">
        <v>455</v>
      </c>
    </row>
    <row r="92" spans="1:32" hidden="1">
      <c r="A92" s="16">
        <v>1</v>
      </c>
      <c r="B92" s="75" t="s">
        <v>531</v>
      </c>
      <c r="C92" s="16">
        <v>2026</v>
      </c>
      <c r="D92" s="75" t="s">
        <v>532</v>
      </c>
      <c r="E92" s="75">
        <v>83.5</v>
      </c>
      <c r="F92" s="75">
        <v>92.3</v>
      </c>
      <c r="G92" s="75">
        <v>1.28</v>
      </c>
      <c r="H92" s="75" t="s">
        <v>521</v>
      </c>
      <c r="I92" s="75" t="s">
        <v>522</v>
      </c>
      <c r="J92" s="75">
        <f t="shared" si="6"/>
        <v>18.46</v>
      </c>
      <c r="K92" s="75">
        <f t="shared" si="0"/>
        <v>16.7</v>
      </c>
      <c r="L92" s="75" t="s">
        <v>527</v>
      </c>
      <c r="M92" s="75" t="s">
        <v>527</v>
      </c>
      <c r="N92" s="75" t="str">
        <f t="shared" si="3"/>
        <v>Serpentina &gt; 15 mq</v>
      </c>
      <c r="O92" s="75" t="s">
        <v>523</v>
      </c>
      <c r="P92" s="75">
        <v>417.5</v>
      </c>
      <c r="Q92" s="75" t="str">
        <f t="shared" si="4"/>
        <v>UBPU 500 PLUS</v>
      </c>
      <c r="R92" s="75">
        <v>20.88</v>
      </c>
      <c r="S92" s="75">
        <v>4</v>
      </c>
      <c r="T92" s="75">
        <v>3.5</v>
      </c>
      <c r="U92" s="16">
        <v>2</v>
      </c>
      <c r="V92" s="75" t="s">
        <v>552</v>
      </c>
      <c r="W92" s="16" t="s">
        <v>538</v>
      </c>
      <c r="X92" s="16"/>
      <c r="Y92" s="16">
        <v>7221296</v>
      </c>
      <c r="Z92" s="77">
        <v>24210.45</v>
      </c>
      <c r="AA92" s="77">
        <v>15052</v>
      </c>
      <c r="AB92" s="77">
        <f t="shared" si="5"/>
        <v>39262.449999999997</v>
      </c>
      <c r="AC92" s="16" t="s">
        <v>564</v>
      </c>
      <c r="AD92" s="16">
        <v>5</v>
      </c>
      <c r="AE92" s="16">
        <v>95</v>
      </c>
      <c r="AF92" s="16" t="s">
        <v>470</v>
      </c>
    </row>
    <row r="93" spans="1:32" hidden="1">
      <c r="A93" s="16">
        <v>1</v>
      </c>
      <c r="B93" s="75" t="s">
        <v>531</v>
      </c>
      <c r="C93" s="16">
        <v>2026</v>
      </c>
      <c r="D93" s="75" t="s">
        <v>532</v>
      </c>
      <c r="E93" s="75">
        <v>83.5</v>
      </c>
      <c r="F93" s="75">
        <v>92.3</v>
      </c>
      <c r="G93" s="75">
        <v>1.28</v>
      </c>
      <c r="H93" s="75" t="s">
        <v>521</v>
      </c>
      <c r="I93" s="75" t="s">
        <v>522</v>
      </c>
      <c r="J93" s="75">
        <f t="shared" ref="J93" si="181">F93/5</f>
        <v>18.46</v>
      </c>
      <c r="K93" s="75">
        <f t="shared" ref="K93" si="182">E93/5</f>
        <v>16.7</v>
      </c>
      <c r="L93" s="75" t="s">
        <v>527</v>
      </c>
      <c r="M93" s="75" t="s">
        <v>527</v>
      </c>
      <c r="N93" s="75" t="str">
        <f t="shared" ref="N93" si="183">IF(AND(K93&gt;3,K93&lt;=4),"UBHP 200 SC",IF(AND(K93&gt;4,K93&lt;=6),"UBHP 300 SC",IF(AND(K93&gt;6,K93&lt;=7),"UBHP 500 SC",IF(AND(K93&gt;7,K93&lt;=8),"UBHP 800 SC",IF(AND(K93&gt;8,K93&lt;10),"UBHP 1000 SC",IF(AND(K93&gt;=10,K93&lt;=15),"UBHP 2000 SC","Serpentina &gt; 15 mq"))))))</f>
        <v>Serpentina &gt; 15 mq</v>
      </c>
      <c r="O93" s="75" t="s">
        <v>523</v>
      </c>
      <c r="P93" s="75">
        <v>417.5</v>
      </c>
      <c r="Q93" s="75" t="str">
        <f t="shared" ref="Q93" si="184">IF(AND(P93&gt;50,P93&lt;100),"UBPU 100 PLUS",IF(AND(P93&gt;=100,P93&lt;300),"UBPU 300 PLUS",IF(AND(P93&gt;=300,P93&lt;600),"UBPU 500 PLUS",P93&amp;" lt")))</f>
        <v>UBPU 500 PLUS</v>
      </c>
      <c r="R93" s="75">
        <v>20.88</v>
      </c>
      <c r="S93" s="75">
        <v>4</v>
      </c>
      <c r="T93" s="75">
        <v>3.5</v>
      </c>
      <c r="U93" s="16">
        <v>2</v>
      </c>
      <c r="V93" s="75" t="s">
        <v>552</v>
      </c>
      <c r="W93" s="16" t="s">
        <v>538</v>
      </c>
      <c r="X93" s="16"/>
      <c r="Y93" s="16">
        <v>7221296</v>
      </c>
      <c r="Z93" s="77">
        <v>24210.45</v>
      </c>
      <c r="AA93" s="77">
        <v>15052</v>
      </c>
      <c r="AB93" s="77">
        <f t="shared" ref="AB93" si="185">AA93+Z93</f>
        <v>39262.449999999997</v>
      </c>
      <c r="AC93" s="16" t="s">
        <v>565</v>
      </c>
      <c r="AD93" s="16">
        <v>5</v>
      </c>
      <c r="AE93" s="16">
        <v>95</v>
      </c>
      <c r="AF93" s="16" t="s">
        <v>469</v>
      </c>
    </row>
    <row r="94" spans="1:32" hidden="1">
      <c r="A94" s="16">
        <v>2</v>
      </c>
      <c r="B94" s="75" t="s">
        <v>531</v>
      </c>
      <c r="C94" s="16">
        <v>2026</v>
      </c>
      <c r="D94" s="75" t="s">
        <v>532</v>
      </c>
      <c r="E94" s="75">
        <v>83.5</v>
      </c>
      <c r="F94" s="75">
        <v>92.3</v>
      </c>
      <c r="G94" s="75">
        <v>1.28</v>
      </c>
      <c r="H94" s="75" t="s">
        <v>521</v>
      </c>
      <c r="I94" s="75" t="s">
        <v>522</v>
      </c>
      <c r="J94" s="75">
        <f t="shared" si="6"/>
        <v>18.46</v>
      </c>
      <c r="K94" s="75">
        <f t="shared" si="0"/>
        <v>16.7</v>
      </c>
      <c r="L94" s="75" t="s">
        <v>527</v>
      </c>
      <c r="M94" s="75" t="s">
        <v>527</v>
      </c>
      <c r="N94" s="75" t="str">
        <f t="shared" si="3"/>
        <v>Serpentina &gt; 15 mq</v>
      </c>
      <c r="O94" s="75" t="s">
        <v>523</v>
      </c>
      <c r="P94" s="75">
        <v>835</v>
      </c>
      <c r="Q94" s="75" t="str">
        <f t="shared" si="4"/>
        <v>835 lt</v>
      </c>
      <c r="R94" s="75">
        <v>20.88</v>
      </c>
      <c r="S94" s="75">
        <v>4</v>
      </c>
      <c r="T94" s="75">
        <v>3.5</v>
      </c>
      <c r="U94" s="16">
        <v>3</v>
      </c>
      <c r="V94" s="75" t="s">
        <v>552</v>
      </c>
      <c r="W94" s="16" t="s">
        <v>541</v>
      </c>
      <c r="X94" s="16"/>
      <c r="Y94" s="16">
        <v>7685036</v>
      </c>
      <c r="Z94" s="77">
        <v>48420.9</v>
      </c>
      <c r="AA94" s="77">
        <v>28209</v>
      </c>
      <c r="AB94" s="77">
        <f t="shared" si="5"/>
        <v>76629.899999999994</v>
      </c>
      <c r="AC94" s="16" t="s">
        <v>482</v>
      </c>
      <c r="AD94" s="16"/>
      <c r="AE94" s="16"/>
      <c r="AF94" s="16"/>
    </row>
    <row r="95" spans="1:32" hidden="1">
      <c r="A95" s="16">
        <v>1</v>
      </c>
      <c r="B95" s="75" t="s">
        <v>531</v>
      </c>
      <c r="C95" s="16">
        <v>2030</v>
      </c>
      <c r="D95" s="75" t="s">
        <v>532</v>
      </c>
      <c r="E95" s="75">
        <v>95.3</v>
      </c>
      <c r="F95" s="75">
        <v>104</v>
      </c>
      <c r="G95" s="75">
        <v>1.29</v>
      </c>
      <c r="H95" s="75" t="s">
        <v>521</v>
      </c>
      <c r="I95" s="75" t="s">
        <v>522</v>
      </c>
      <c r="J95" s="75">
        <f t="shared" si="6"/>
        <v>20.8</v>
      </c>
      <c r="K95" s="75">
        <f t="shared" si="0"/>
        <v>19.059999999999999</v>
      </c>
      <c r="L95" s="75" t="s">
        <v>527</v>
      </c>
      <c r="M95" s="75" t="s">
        <v>527</v>
      </c>
      <c r="N95" s="75" t="str">
        <f t="shared" si="3"/>
        <v>Serpentina &gt; 15 mq</v>
      </c>
      <c r="O95" s="75" t="s">
        <v>523</v>
      </c>
      <c r="P95" s="75">
        <v>476.5</v>
      </c>
      <c r="Q95" s="75" t="str">
        <f t="shared" si="4"/>
        <v>UBPU 500 PLUS</v>
      </c>
      <c r="R95" s="75">
        <v>23.83</v>
      </c>
      <c r="S95" s="75">
        <v>4</v>
      </c>
      <c r="T95" s="75">
        <v>3.6</v>
      </c>
      <c r="U95" s="16">
        <v>2</v>
      </c>
      <c r="V95" s="75" t="s">
        <v>552</v>
      </c>
      <c r="W95" s="16" t="s">
        <v>538</v>
      </c>
      <c r="X95" s="16"/>
      <c r="Y95" s="16">
        <v>7221296</v>
      </c>
      <c r="Z95" s="77">
        <v>27403</v>
      </c>
      <c r="AA95" s="77">
        <v>15052</v>
      </c>
      <c r="AB95" s="77">
        <f t="shared" si="5"/>
        <v>42455</v>
      </c>
      <c r="AC95" s="16" t="s">
        <v>564</v>
      </c>
      <c r="AD95" s="16">
        <v>5</v>
      </c>
      <c r="AE95" s="16">
        <v>95</v>
      </c>
      <c r="AF95" s="16" t="s">
        <v>470</v>
      </c>
    </row>
    <row r="96" spans="1:32" hidden="1">
      <c r="A96" s="16">
        <v>1</v>
      </c>
      <c r="B96" s="75" t="s">
        <v>531</v>
      </c>
      <c r="C96" s="16">
        <v>2030</v>
      </c>
      <c r="D96" s="75" t="s">
        <v>532</v>
      </c>
      <c r="E96" s="75">
        <v>95.3</v>
      </c>
      <c r="F96" s="75">
        <v>104</v>
      </c>
      <c r="G96" s="75">
        <v>1.29</v>
      </c>
      <c r="H96" s="75" t="s">
        <v>521</v>
      </c>
      <c r="I96" s="75" t="s">
        <v>522</v>
      </c>
      <c r="J96" s="75">
        <f t="shared" ref="J96" si="186">F96/5</f>
        <v>20.8</v>
      </c>
      <c r="K96" s="75">
        <f t="shared" ref="K96" si="187">E96/5</f>
        <v>19.059999999999999</v>
      </c>
      <c r="L96" s="75" t="s">
        <v>527</v>
      </c>
      <c r="M96" s="75" t="s">
        <v>527</v>
      </c>
      <c r="N96" s="75" t="str">
        <f t="shared" ref="N96" si="188">IF(AND(K96&gt;3,K96&lt;=4),"UBHP 200 SC",IF(AND(K96&gt;4,K96&lt;=6),"UBHP 300 SC",IF(AND(K96&gt;6,K96&lt;=7),"UBHP 500 SC",IF(AND(K96&gt;7,K96&lt;=8),"UBHP 800 SC",IF(AND(K96&gt;8,K96&lt;10),"UBHP 1000 SC",IF(AND(K96&gt;=10,K96&lt;=15),"UBHP 2000 SC","Serpentina &gt; 15 mq"))))))</f>
        <v>Serpentina &gt; 15 mq</v>
      </c>
      <c r="O96" s="75" t="s">
        <v>523</v>
      </c>
      <c r="P96" s="75">
        <v>476.5</v>
      </c>
      <c r="Q96" s="75" t="str">
        <f t="shared" ref="Q96" si="189">IF(AND(P96&gt;50,P96&lt;100),"UBPU 100 PLUS",IF(AND(P96&gt;=100,P96&lt;300),"UBPU 300 PLUS",IF(AND(P96&gt;=300,P96&lt;600),"UBPU 500 PLUS",P96&amp;" lt")))</f>
        <v>UBPU 500 PLUS</v>
      </c>
      <c r="R96" s="75">
        <v>23.83</v>
      </c>
      <c r="S96" s="75">
        <v>4</v>
      </c>
      <c r="T96" s="75">
        <v>3.6</v>
      </c>
      <c r="U96" s="16">
        <v>2</v>
      </c>
      <c r="V96" s="75" t="s">
        <v>552</v>
      </c>
      <c r="W96" s="16" t="s">
        <v>538</v>
      </c>
      <c r="X96" s="16"/>
      <c r="Y96" s="16">
        <v>7221296</v>
      </c>
      <c r="Z96" s="77">
        <v>27403</v>
      </c>
      <c r="AA96" s="77">
        <v>15052</v>
      </c>
      <c r="AB96" s="77">
        <f t="shared" ref="AB96" si="190">AA96+Z96</f>
        <v>42455</v>
      </c>
      <c r="AC96" s="16" t="s">
        <v>565</v>
      </c>
      <c r="AD96" s="16">
        <v>5</v>
      </c>
      <c r="AE96" s="16">
        <v>95</v>
      </c>
      <c r="AF96" s="16" t="s">
        <v>469</v>
      </c>
    </row>
    <row r="97" spans="1:34" hidden="1">
      <c r="A97" s="16">
        <v>2</v>
      </c>
      <c r="B97" s="75" t="s">
        <v>531</v>
      </c>
      <c r="C97" s="16">
        <v>2030</v>
      </c>
      <c r="D97" s="75" t="s">
        <v>532</v>
      </c>
      <c r="E97" s="75">
        <v>95.3</v>
      </c>
      <c r="F97" s="75">
        <v>104</v>
      </c>
      <c r="G97" s="75">
        <v>1.29</v>
      </c>
      <c r="H97" s="75" t="s">
        <v>521</v>
      </c>
      <c r="I97" s="75" t="s">
        <v>522</v>
      </c>
      <c r="J97" s="75">
        <f t="shared" si="6"/>
        <v>20.8</v>
      </c>
      <c r="K97" s="75">
        <f t="shared" si="0"/>
        <v>19.059999999999999</v>
      </c>
      <c r="L97" s="75" t="s">
        <v>527</v>
      </c>
      <c r="M97" s="75" t="s">
        <v>527</v>
      </c>
      <c r="N97" s="75" t="str">
        <f t="shared" si="3"/>
        <v>Serpentina &gt; 15 mq</v>
      </c>
      <c r="O97" s="75" t="s">
        <v>523</v>
      </c>
      <c r="P97" s="75">
        <v>953</v>
      </c>
      <c r="Q97" s="75" t="str">
        <f t="shared" si="4"/>
        <v>953 lt</v>
      </c>
      <c r="R97" s="75">
        <v>23.83</v>
      </c>
      <c r="S97" s="75">
        <v>4</v>
      </c>
      <c r="T97" s="75">
        <v>3.6</v>
      </c>
      <c r="U97" s="16">
        <v>3</v>
      </c>
      <c r="V97" s="75" t="s">
        <v>552</v>
      </c>
      <c r="W97" s="16" t="s">
        <v>541</v>
      </c>
      <c r="X97" s="16"/>
      <c r="Y97" s="16">
        <v>7685036</v>
      </c>
      <c r="Z97" s="77">
        <v>54806</v>
      </c>
      <c r="AA97" s="77">
        <v>28209</v>
      </c>
      <c r="AB97" s="77">
        <f t="shared" si="5"/>
        <v>83015</v>
      </c>
      <c r="AC97" s="16" t="s">
        <v>482</v>
      </c>
      <c r="AD97" s="16"/>
      <c r="AE97" s="16"/>
      <c r="AF97" s="16"/>
    </row>
    <row r="98" spans="1:34" hidden="1">
      <c r="A98" s="16">
        <v>1</v>
      </c>
      <c r="B98" s="75" t="s">
        <v>531</v>
      </c>
      <c r="C98" s="16">
        <v>3036</v>
      </c>
      <c r="D98" s="75" t="s">
        <v>532</v>
      </c>
      <c r="E98" s="75">
        <v>111.1</v>
      </c>
      <c r="F98" s="75">
        <v>122</v>
      </c>
      <c r="G98" s="75">
        <v>1.28</v>
      </c>
      <c r="H98" s="75" t="s">
        <v>521</v>
      </c>
      <c r="I98" s="75" t="s">
        <v>522</v>
      </c>
      <c r="J98" s="75">
        <f t="shared" si="6"/>
        <v>24.4</v>
      </c>
      <c r="K98" s="75">
        <f t="shared" si="0"/>
        <v>22.22</v>
      </c>
      <c r="L98" s="75" t="s">
        <v>527</v>
      </c>
      <c r="M98" s="75" t="s">
        <v>527</v>
      </c>
      <c r="N98" s="75" t="str">
        <f t="shared" si="3"/>
        <v>Serpentina &gt; 15 mq</v>
      </c>
      <c r="O98" s="75" t="s">
        <v>523</v>
      </c>
      <c r="P98" s="75">
        <v>555.5</v>
      </c>
      <c r="Q98" s="75" t="str">
        <f t="shared" si="4"/>
        <v>UBPU 500 PLUS</v>
      </c>
      <c r="R98" s="75">
        <v>27.57</v>
      </c>
      <c r="S98" s="75">
        <v>4.03</v>
      </c>
      <c r="T98" s="75">
        <v>3.7</v>
      </c>
      <c r="U98" s="16">
        <v>2</v>
      </c>
      <c r="V98" s="75" t="s">
        <v>552</v>
      </c>
      <c r="W98" s="16" t="s">
        <v>540</v>
      </c>
      <c r="X98" s="16"/>
      <c r="Y98" s="16">
        <v>7671757</v>
      </c>
      <c r="Z98" s="77">
        <v>32639.05</v>
      </c>
      <c r="AA98" s="77">
        <v>17650</v>
      </c>
      <c r="AB98" s="77">
        <f t="shared" si="5"/>
        <v>50289.05</v>
      </c>
      <c r="AC98" s="16" t="s">
        <v>566</v>
      </c>
      <c r="AD98" s="16">
        <v>4</v>
      </c>
      <c r="AE98" s="16">
        <v>96</v>
      </c>
      <c r="AF98" s="16" t="s">
        <v>468</v>
      </c>
    </row>
    <row r="99" spans="1:34" hidden="1">
      <c r="A99" s="16">
        <v>1</v>
      </c>
      <c r="B99" s="75" t="s">
        <v>531</v>
      </c>
      <c r="C99" s="16">
        <v>3036</v>
      </c>
      <c r="D99" s="75" t="s">
        <v>532</v>
      </c>
      <c r="E99" s="75">
        <v>111.1</v>
      </c>
      <c r="F99" s="75">
        <v>122</v>
      </c>
      <c r="G99" s="75">
        <v>1.28</v>
      </c>
      <c r="H99" s="75" t="s">
        <v>521</v>
      </c>
      <c r="I99" s="75" t="s">
        <v>522</v>
      </c>
      <c r="J99" s="75">
        <f t="shared" ref="J99" si="191">F99/5</f>
        <v>24.4</v>
      </c>
      <c r="K99" s="75">
        <f t="shared" ref="K99" si="192">E99/5</f>
        <v>22.22</v>
      </c>
      <c r="L99" s="75" t="s">
        <v>527</v>
      </c>
      <c r="M99" s="75" t="s">
        <v>527</v>
      </c>
      <c r="N99" s="75" t="str">
        <f t="shared" ref="N99" si="193">IF(AND(K99&gt;3,K99&lt;=4),"UBHP 200 SC",IF(AND(K99&gt;4,K99&lt;=6),"UBHP 300 SC",IF(AND(K99&gt;6,K99&lt;=7),"UBHP 500 SC",IF(AND(K99&gt;7,K99&lt;=8),"UBHP 800 SC",IF(AND(K99&gt;8,K99&lt;10),"UBHP 1000 SC",IF(AND(K99&gt;=10,K99&lt;=15),"UBHP 2000 SC","Serpentina &gt; 15 mq"))))))</f>
        <v>Serpentina &gt; 15 mq</v>
      </c>
      <c r="O99" s="75" t="s">
        <v>523</v>
      </c>
      <c r="P99" s="75">
        <v>555.5</v>
      </c>
      <c r="Q99" s="75" t="str">
        <f t="shared" ref="Q99" si="194">IF(AND(P99&gt;50,P99&lt;100),"UBPU 100 PLUS",IF(AND(P99&gt;=100,P99&lt;300),"UBPU 300 PLUS",IF(AND(P99&gt;=300,P99&lt;600),"UBPU 500 PLUS",P99&amp;" lt")))</f>
        <v>UBPU 500 PLUS</v>
      </c>
      <c r="R99" s="75">
        <v>27.57</v>
      </c>
      <c r="S99" s="75">
        <v>4.03</v>
      </c>
      <c r="T99" s="75">
        <v>3.7</v>
      </c>
      <c r="U99" s="16">
        <v>2</v>
      </c>
      <c r="V99" s="75" t="s">
        <v>552</v>
      </c>
      <c r="W99" s="16" t="s">
        <v>540</v>
      </c>
      <c r="X99" s="16"/>
      <c r="Y99" s="16">
        <v>7671757</v>
      </c>
      <c r="Z99" s="77">
        <v>32639.05</v>
      </c>
      <c r="AA99" s="77">
        <v>17650</v>
      </c>
      <c r="AB99" s="77">
        <f t="shared" ref="AB99" si="195">AA99+Z99</f>
        <v>50289.05</v>
      </c>
      <c r="AC99" s="16" t="s">
        <v>567</v>
      </c>
      <c r="AD99" s="16">
        <v>4</v>
      </c>
      <c r="AE99" s="16">
        <v>96</v>
      </c>
      <c r="AF99" s="16" t="s">
        <v>467</v>
      </c>
    </row>
    <row r="100" spans="1:34" hidden="1">
      <c r="A100" s="16">
        <v>1</v>
      </c>
      <c r="B100" s="75" t="s">
        <v>531</v>
      </c>
      <c r="C100" s="16">
        <v>3039</v>
      </c>
      <c r="D100" s="75" t="s">
        <v>532</v>
      </c>
      <c r="E100" s="75">
        <v>128</v>
      </c>
      <c r="F100" s="75">
        <v>138</v>
      </c>
      <c r="G100" s="75">
        <v>1.25</v>
      </c>
      <c r="H100" s="75" t="s">
        <v>521</v>
      </c>
      <c r="I100" s="75" t="s">
        <v>522</v>
      </c>
      <c r="J100" s="75">
        <f t="shared" si="6"/>
        <v>27.6</v>
      </c>
      <c r="K100" s="75">
        <f t="shared" si="0"/>
        <v>25.6</v>
      </c>
      <c r="L100" s="75" t="s">
        <v>527</v>
      </c>
      <c r="M100" s="75" t="s">
        <v>527</v>
      </c>
      <c r="N100" s="75" t="str">
        <f t="shared" si="3"/>
        <v>Serpentina &gt; 15 mq</v>
      </c>
      <c r="O100" s="75" t="s">
        <v>523</v>
      </c>
      <c r="P100" s="75">
        <v>640</v>
      </c>
      <c r="Q100" s="75" t="str">
        <f t="shared" si="4"/>
        <v>640 lt</v>
      </c>
      <c r="R100" s="75">
        <v>32</v>
      </c>
      <c r="S100" s="75">
        <v>4</v>
      </c>
      <c r="T100" s="75">
        <v>3.5</v>
      </c>
      <c r="U100" s="16">
        <v>2</v>
      </c>
      <c r="V100" s="75" t="s">
        <v>552</v>
      </c>
      <c r="W100" s="16" t="s">
        <v>541</v>
      </c>
      <c r="X100" s="16"/>
      <c r="Y100" s="16">
        <v>7685036</v>
      </c>
      <c r="Z100" s="77">
        <v>34823.25</v>
      </c>
      <c r="AA100" s="77">
        <v>18806</v>
      </c>
      <c r="AB100" s="77">
        <f t="shared" si="5"/>
        <v>53629.25</v>
      </c>
      <c r="AC100" s="16" t="s">
        <v>568</v>
      </c>
      <c r="AD100" s="16">
        <v>4</v>
      </c>
      <c r="AE100" s="16">
        <v>96</v>
      </c>
      <c r="AF100" s="16" t="s">
        <v>466</v>
      </c>
    </row>
    <row r="101" spans="1:34" hidden="1">
      <c r="A101" s="16">
        <v>1</v>
      </c>
      <c r="B101" s="75" t="s">
        <v>531</v>
      </c>
      <c r="C101" s="16">
        <v>3039</v>
      </c>
      <c r="D101" s="75" t="s">
        <v>532</v>
      </c>
      <c r="E101" s="75">
        <v>128</v>
      </c>
      <c r="F101" s="75">
        <v>138</v>
      </c>
      <c r="G101" s="75">
        <v>1.25</v>
      </c>
      <c r="H101" s="75" t="s">
        <v>521</v>
      </c>
      <c r="I101" s="75" t="s">
        <v>522</v>
      </c>
      <c r="J101" s="75">
        <f t="shared" ref="J101" si="196">F101/5</f>
        <v>27.6</v>
      </c>
      <c r="K101" s="75">
        <f t="shared" ref="K101" si="197">E101/5</f>
        <v>25.6</v>
      </c>
      <c r="L101" s="75" t="s">
        <v>527</v>
      </c>
      <c r="M101" s="75" t="s">
        <v>527</v>
      </c>
      <c r="N101" s="75" t="str">
        <f t="shared" ref="N101" si="198">IF(AND(K101&gt;3,K101&lt;=4),"UBHP 200 SC",IF(AND(K101&gt;4,K101&lt;=6),"UBHP 300 SC",IF(AND(K101&gt;6,K101&lt;=7),"UBHP 500 SC",IF(AND(K101&gt;7,K101&lt;=8),"UBHP 800 SC",IF(AND(K101&gt;8,K101&lt;10),"UBHP 1000 SC",IF(AND(K101&gt;=10,K101&lt;=15),"UBHP 2000 SC","Serpentina &gt; 15 mq"))))))</f>
        <v>Serpentina &gt; 15 mq</v>
      </c>
      <c r="O101" s="75" t="s">
        <v>523</v>
      </c>
      <c r="P101" s="75">
        <v>640</v>
      </c>
      <c r="Q101" s="75" t="str">
        <f t="shared" ref="Q101" si="199">IF(AND(P101&gt;50,P101&lt;100),"UBPU 100 PLUS",IF(AND(P101&gt;=100,P101&lt;300),"UBPU 300 PLUS",IF(AND(P101&gt;=300,P101&lt;600),"UBPU 500 PLUS",P101&amp;" lt")))</f>
        <v>640 lt</v>
      </c>
      <c r="R101" s="75">
        <v>32</v>
      </c>
      <c r="S101" s="75">
        <v>4</v>
      </c>
      <c r="T101" s="75">
        <v>3.5</v>
      </c>
      <c r="U101" s="16">
        <v>2</v>
      </c>
      <c r="V101" s="75" t="s">
        <v>552</v>
      </c>
      <c r="W101" s="16" t="s">
        <v>541</v>
      </c>
      <c r="X101" s="16"/>
      <c r="Y101" s="16">
        <v>7685036</v>
      </c>
      <c r="Z101" s="77">
        <v>34823.25</v>
      </c>
      <c r="AA101" s="77">
        <v>18806</v>
      </c>
      <c r="AB101" s="77">
        <f t="shared" ref="AB101" si="200">AA101+Z101</f>
        <v>53629.25</v>
      </c>
      <c r="AC101" s="16" t="s">
        <v>569</v>
      </c>
      <c r="AD101" s="16">
        <v>4</v>
      </c>
      <c r="AE101" s="16">
        <v>96</v>
      </c>
      <c r="AF101" s="16" t="s">
        <v>465</v>
      </c>
    </row>
    <row r="102" spans="1:34" hidden="1">
      <c r="A102" s="16">
        <v>1</v>
      </c>
      <c r="B102" s="17" t="s">
        <v>519</v>
      </c>
      <c r="C102" s="16">
        <v>20</v>
      </c>
      <c r="D102" s="16" t="s">
        <v>520</v>
      </c>
      <c r="E102" s="16">
        <v>21.5</v>
      </c>
      <c r="F102" s="16">
        <v>22.5</v>
      </c>
      <c r="G102" s="16">
        <v>1.41</v>
      </c>
      <c r="H102" s="16" t="s">
        <v>521</v>
      </c>
      <c r="I102" s="16" t="s">
        <v>522</v>
      </c>
      <c r="J102" s="16">
        <v>4.5</v>
      </c>
      <c r="K102" s="16">
        <v>4.3</v>
      </c>
      <c r="L102" s="16">
        <v>0.86538461538461531</v>
      </c>
      <c r="M102" s="16">
        <v>0.75</v>
      </c>
      <c r="N102" s="16" t="s">
        <v>288</v>
      </c>
      <c r="O102" s="16" t="s">
        <v>523</v>
      </c>
      <c r="P102" s="16">
        <v>51</v>
      </c>
      <c r="Q102" s="16" t="s">
        <v>269</v>
      </c>
      <c r="R102" s="16">
        <v>5</v>
      </c>
      <c r="S102" s="16">
        <v>4.3</v>
      </c>
      <c r="T102" s="16">
        <v>3.9</v>
      </c>
      <c r="U102" s="16">
        <v>1</v>
      </c>
      <c r="V102" s="17" t="s">
        <v>534</v>
      </c>
      <c r="W102" s="16" t="s">
        <v>535</v>
      </c>
      <c r="X102" s="16" t="s">
        <v>255</v>
      </c>
      <c r="Y102" s="16" t="s">
        <v>310</v>
      </c>
      <c r="Z102" s="77">
        <v>13120</v>
      </c>
      <c r="AA102" s="77">
        <v>4653</v>
      </c>
      <c r="AB102" s="77">
        <f t="shared" si="5"/>
        <v>17773</v>
      </c>
      <c r="AC102" s="16" t="s">
        <v>556</v>
      </c>
      <c r="AD102" s="16">
        <v>10</v>
      </c>
      <c r="AE102" s="16">
        <v>90</v>
      </c>
      <c r="AF102" s="16" t="s">
        <v>481</v>
      </c>
    </row>
    <row r="103" spans="1:34" hidden="1">
      <c r="A103" s="16">
        <v>3</v>
      </c>
      <c r="B103" s="17" t="s">
        <v>519</v>
      </c>
      <c r="C103" s="16">
        <v>20</v>
      </c>
      <c r="D103" s="16" t="s">
        <v>520</v>
      </c>
      <c r="E103" s="16">
        <v>21.5</v>
      </c>
      <c r="F103" s="16">
        <v>22.5</v>
      </c>
      <c r="G103" s="16">
        <v>1.41</v>
      </c>
      <c r="H103" s="16" t="s">
        <v>521</v>
      </c>
      <c r="I103" s="16" t="s">
        <v>522</v>
      </c>
      <c r="J103" s="16">
        <v>4.5</v>
      </c>
      <c r="K103" s="16">
        <v>4.3</v>
      </c>
      <c r="L103" s="16">
        <v>0.86538461538461531</v>
      </c>
      <c r="M103" s="16">
        <v>0.75</v>
      </c>
      <c r="N103" s="16" t="s">
        <v>288</v>
      </c>
      <c r="O103" s="16" t="s">
        <v>523</v>
      </c>
      <c r="P103" s="16">
        <v>153</v>
      </c>
      <c r="Q103" s="16" t="s">
        <v>268</v>
      </c>
      <c r="R103" s="16">
        <v>5</v>
      </c>
      <c r="S103" s="16">
        <v>4.3</v>
      </c>
      <c r="T103" s="16">
        <v>3.9</v>
      </c>
      <c r="U103" s="16">
        <v>2</v>
      </c>
      <c r="V103" s="17" t="s">
        <v>534</v>
      </c>
      <c r="W103" s="16" t="s">
        <v>536</v>
      </c>
      <c r="X103" s="16" t="s">
        <v>255</v>
      </c>
      <c r="Y103" s="16" t="s">
        <v>309</v>
      </c>
      <c r="Z103" s="77">
        <v>39360</v>
      </c>
      <c r="AA103" s="77">
        <v>10286</v>
      </c>
      <c r="AB103" s="77">
        <f t="shared" si="5"/>
        <v>49646</v>
      </c>
      <c r="AC103" s="16" t="s">
        <v>558</v>
      </c>
      <c r="AD103" s="16">
        <v>5</v>
      </c>
      <c r="AE103" s="16">
        <v>95</v>
      </c>
      <c r="AF103" s="16" t="s">
        <v>476</v>
      </c>
    </row>
    <row r="104" spans="1:34" hidden="1">
      <c r="A104" s="16">
        <v>3</v>
      </c>
      <c r="B104" s="17" t="s">
        <v>519</v>
      </c>
      <c r="C104" s="16">
        <v>20</v>
      </c>
      <c r="D104" s="16" t="s">
        <v>520</v>
      </c>
      <c r="E104" s="16">
        <v>21.5</v>
      </c>
      <c r="F104" s="16">
        <v>22.5</v>
      </c>
      <c r="G104" s="16">
        <v>1.41</v>
      </c>
      <c r="H104" s="16" t="s">
        <v>521</v>
      </c>
      <c r="I104" s="16" t="s">
        <v>522</v>
      </c>
      <c r="J104" s="16">
        <v>4.5</v>
      </c>
      <c r="K104" s="16">
        <v>4.3</v>
      </c>
      <c r="L104" s="16">
        <v>0.86538461538461531</v>
      </c>
      <c r="M104" s="16">
        <v>0.75</v>
      </c>
      <c r="N104" s="16" t="s">
        <v>288</v>
      </c>
      <c r="O104" s="16" t="s">
        <v>523</v>
      </c>
      <c r="P104" s="16">
        <v>153</v>
      </c>
      <c r="Q104" s="16" t="s">
        <v>268</v>
      </c>
      <c r="R104" s="16">
        <v>5</v>
      </c>
      <c r="S104" s="16">
        <v>4.3</v>
      </c>
      <c r="T104" s="16">
        <v>3.9</v>
      </c>
      <c r="U104" s="16">
        <v>2</v>
      </c>
      <c r="V104" s="17" t="s">
        <v>534</v>
      </c>
      <c r="W104" s="16" t="s">
        <v>536</v>
      </c>
      <c r="X104" s="16" t="s">
        <v>255</v>
      </c>
      <c r="Y104" s="16" t="s">
        <v>309</v>
      </c>
      <c r="Z104" s="77">
        <v>39360</v>
      </c>
      <c r="AA104" s="77">
        <v>10286</v>
      </c>
      <c r="AB104" s="77">
        <f t="shared" ref="AB104" si="201">AA104+Z104</f>
        <v>49646</v>
      </c>
      <c r="AC104" s="16" t="s">
        <v>559</v>
      </c>
      <c r="AD104" s="16">
        <v>5</v>
      </c>
      <c r="AE104" s="16">
        <v>95</v>
      </c>
      <c r="AF104" s="16" t="s">
        <v>475</v>
      </c>
    </row>
    <row r="105" spans="1:34" hidden="1">
      <c r="A105" s="16">
        <v>3</v>
      </c>
      <c r="B105" s="17" t="s">
        <v>519</v>
      </c>
      <c r="C105" s="16">
        <v>20</v>
      </c>
      <c r="D105" s="16" t="s">
        <v>520</v>
      </c>
      <c r="E105" s="16">
        <v>21.5</v>
      </c>
      <c r="F105" s="16">
        <v>22.5</v>
      </c>
      <c r="G105" s="16">
        <v>1.41</v>
      </c>
      <c r="H105" s="16" t="s">
        <v>521</v>
      </c>
      <c r="I105" s="16" t="s">
        <v>522</v>
      </c>
      <c r="J105" s="16">
        <v>4.5</v>
      </c>
      <c r="K105" s="16">
        <v>4.3</v>
      </c>
      <c r="L105" s="16">
        <v>0.86538461538461531</v>
      </c>
      <c r="M105" s="16">
        <v>0.75</v>
      </c>
      <c r="N105" s="16" t="s">
        <v>288</v>
      </c>
      <c r="O105" s="16" t="s">
        <v>523</v>
      </c>
      <c r="P105" s="16">
        <v>153</v>
      </c>
      <c r="Q105" s="16" t="s">
        <v>268</v>
      </c>
      <c r="R105" s="16">
        <v>5</v>
      </c>
      <c r="S105" s="16">
        <v>4.3</v>
      </c>
      <c r="T105" s="16">
        <v>3.9</v>
      </c>
      <c r="U105" s="16">
        <v>2</v>
      </c>
      <c r="V105" s="17" t="s">
        <v>534</v>
      </c>
      <c r="W105" s="16" t="s">
        <v>537</v>
      </c>
      <c r="X105" s="16" t="s">
        <v>255</v>
      </c>
      <c r="Y105" s="16" t="s">
        <v>308</v>
      </c>
      <c r="Z105" s="77">
        <v>39360</v>
      </c>
      <c r="AA105" s="77">
        <v>13276</v>
      </c>
      <c r="AB105" s="77">
        <f t="shared" ref="AB105:AB213" si="202">AA105+Z105</f>
        <v>52636</v>
      </c>
      <c r="AC105" s="16" t="s">
        <v>560</v>
      </c>
      <c r="AD105" s="16">
        <v>5</v>
      </c>
      <c r="AE105" s="16">
        <v>95</v>
      </c>
      <c r="AF105" s="16" t="s">
        <v>473</v>
      </c>
    </row>
    <row r="106" spans="1:34" hidden="1">
      <c r="A106" s="16">
        <v>3</v>
      </c>
      <c r="B106" s="17" t="s">
        <v>519</v>
      </c>
      <c r="C106" s="16">
        <v>20</v>
      </c>
      <c r="D106" s="16" t="s">
        <v>520</v>
      </c>
      <c r="E106" s="16">
        <v>21.5</v>
      </c>
      <c r="F106" s="16">
        <v>22.5</v>
      </c>
      <c r="G106" s="16">
        <v>1.41</v>
      </c>
      <c r="H106" s="16" t="s">
        <v>521</v>
      </c>
      <c r="I106" s="16" t="s">
        <v>522</v>
      </c>
      <c r="J106" s="16">
        <v>4.5</v>
      </c>
      <c r="K106" s="16">
        <v>4.3</v>
      </c>
      <c r="L106" s="16">
        <v>0.86538461538461531</v>
      </c>
      <c r="M106" s="16">
        <v>0.75</v>
      </c>
      <c r="N106" s="16" t="s">
        <v>288</v>
      </c>
      <c r="O106" s="16" t="s">
        <v>523</v>
      </c>
      <c r="P106" s="16">
        <v>153</v>
      </c>
      <c r="Q106" s="16" t="s">
        <v>268</v>
      </c>
      <c r="R106" s="16">
        <v>5</v>
      </c>
      <c r="S106" s="16">
        <v>4.3</v>
      </c>
      <c r="T106" s="16">
        <v>3.9</v>
      </c>
      <c r="U106" s="16">
        <v>2</v>
      </c>
      <c r="V106" s="17" t="s">
        <v>534</v>
      </c>
      <c r="W106" s="16" t="s">
        <v>537</v>
      </c>
      <c r="X106" s="16" t="s">
        <v>255</v>
      </c>
      <c r="Y106" s="16" t="s">
        <v>308</v>
      </c>
      <c r="Z106" s="77">
        <v>39360</v>
      </c>
      <c r="AA106" s="77">
        <v>13276</v>
      </c>
      <c r="AB106" s="77">
        <f t="shared" ref="AB106" si="203">AA106+Z106</f>
        <v>52636</v>
      </c>
      <c r="AC106" s="16" t="s">
        <v>561</v>
      </c>
      <c r="AD106" s="16">
        <v>5</v>
      </c>
      <c r="AE106" s="16">
        <v>95</v>
      </c>
      <c r="AF106" s="16" t="s">
        <v>471</v>
      </c>
    </row>
    <row r="107" spans="1:34" hidden="1">
      <c r="A107" s="16">
        <v>1</v>
      </c>
      <c r="B107" s="17" t="s">
        <v>519</v>
      </c>
      <c r="C107" s="16">
        <v>25</v>
      </c>
      <c r="D107" s="16" t="s">
        <v>520</v>
      </c>
      <c r="E107" s="16">
        <v>25.8</v>
      </c>
      <c r="F107" s="16">
        <v>26.7</v>
      </c>
      <c r="G107" s="16">
        <v>1.51</v>
      </c>
      <c r="H107" s="16" t="s">
        <v>521</v>
      </c>
      <c r="I107" s="16" t="s">
        <v>522</v>
      </c>
      <c r="J107" s="16">
        <v>5.34</v>
      </c>
      <c r="K107" s="16">
        <v>5.16</v>
      </c>
      <c r="L107" s="16">
        <v>1.0269230769230768</v>
      </c>
      <c r="M107" s="16">
        <v>0.89</v>
      </c>
      <c r="N107" s="16" t="s">
        <v>288</v>
      </c>
      <c r="O107" s="16" t="s">
        <v>523</v>
      </c>
      <c r="P107" s="16">
        <v>61</v>
      </c>
      <c r="Q107" s="16" t="s">
        <v>269</v>
      </c>
      <c r="R107" s="16">
        <v>6</v>
      </c>
      <c r="S107" s="16">
        <v>4.3</v>
      </c>
      <c r="T107" s="16">
        <v>3.8</v>
      </c>
      <c r="U107" s="16">
        <v>1</v>
      </c>
      <c r="V107" s="17" t="s">
        <v>534</v>
      </c>
      <c r="W107" s="16" t="s">
        <v>536</v>
      </c>
      <c r="X107" s="16" t="s">
        <v>254</v>
      </c>
      <c r="Y107" s="16" t="s">
        <v>309</v>
      </c>
      <c r="Z107" s="77">
        <v>14550</v>
      </c>
      <c r="AA107" s="77">
        <v>5143</v>
      </c>
      <c r="AB107" s="77">
        <f t="shared" si="202"/>
        <v>19693</v>
      </c>
      <c r="AC107" s="16" t="s">
        <v>556</v>
      </c>
      <c r="AD107" s="16">
        <v>10</v>
      </c>
      <c r="AE107" s="16">
        <v>90</v>
      </c>
      <c r="AF107" s="16" t="s">
        <v>481</v>
      </c>
    </row>
    <row r="108" spans="1:34" hidden="1">
      <c r="A108" s="16">
        <v>1</v>
      </c>
      <c r="B108" s="17" t="s">
        <v>519</v>
      </c>
      <c r="C108" s="16">
        <v>25</v>
      </c>
      <c r="D108" s="16" t="s">
        <v>520</v>
      </c>
      <c r="E108" s="16">
        <v>25.8</v>
      </c>
      <c r="F108" s="16">
        <v>26.7</v>
      </c>
      <c r="G108" s="16">
        <v>1.51</v>
      </c>
      <c r="H108" s="16" t="s">
        <v>521</v>
      </c>
      <c r="I108" s="16" t="s">
        <v>522</v>
      </c>
      <c r="J108" s="16">
        <v>5.34</v>
      </c>
      <c r="K108" s="16">
        <v>5.16</v>
      </c>
      <c r="L108" s="16">
        <v>1.0269230769230768</v>
      </c>
      <c r="M108" s="16">
        <v>0.89</v>
      </c>
      <c r="N108" s="16" t="s">
        <v>288</v>
      </c>
      <c r="O108" s="16" t="s">
        <v>523</v>
      </c>
      <c r="P108" s="16">
        <v>61</v>
      </c>
      <c r="Q108" s="16" t="s">
        <v>269</v>
      </c>
      <c r="R108" s="16">
        <v>6</v>
      </c>
      <c r="S108" s="16">
        <v>4.3</v>
      </c>
      <c r="T108" s="16">
        <v>3.8</v>
      </c>
      <c r="U108" s="16">
        <v>1</v>
      </c>
      <c r="V108" s="17" t="s">
        <v>534</v>
      </c>
      <c r="W108" s="16" t="s">
        <v>537</v>
      </c>
      <c r="X108" s="16" t="s">
        <v>254</v>
      </c>
      <c r="Y108" s="16" t="s">
        <v>308</v>
      </c>
      <c r="Z108" s="77">
        <v>14550</v>
      </c>
      <c r="AA108" s="77">
        <v>6638</v>
      </c>
      <c r="AB108" s="77">
        <f t="shared" si="202"/>
        <v>21188</v>
      </c>
      <c r="AC108" s="16" t="s">
        <v>562</v>
      </c>
      <c r="AD108" s="16">
        <v>9</v>
      </c>
      <c r="AE108" s="16">
        <v>91</v>
      </c>
      <c r="AF108" s="16" t="s">
        <v>480</v>
      </c>
    </row>
    <row r="109" spans="1:34">
      <c r="A109" s="16">
        <v>2</v>
      </c>
      <c r="B109" s="17" t="s">
        <v>519</v>
      </c>
      <c r="C109" s="16">
        <v>25</v>
      </c>
      <c r="D109" s="16" t="s">
        <v>520</v>
      </c>
      <c r="E109" s="16">
        <v>25.8</v>
      </c>
      <c r="F109" s="16">
        <v>26.7</v>
      </c>
      <c r="G109" s="16">
        <v>1.51</v>
      </c>
      <c r="H109" s="16" t="s">
        <v>521</v>
      </c>
      <c r="I109" s="16" t="s">
        <v>522</v>
      </c>
      <c r="J109" s="16">
        <v>5.34</v>
      </c>
      <c r="K109" s="16">
        <v>5.16</v>
      </c>
      <c r="L109" s="16">
        <v>1.0269230769230768</v>
      </c>
      <c r="M109" s="16">
        <v>0.89</v>
      </c>
      <c r="N109" s="16" t="s">
        <v>288</v>
      </c>
      <c r="O109" s="16" t="s">
        <v>523</v>
      </c>
      <c r="P109" s="16">
        <v>122</v>
      </c>
      <c r="Q109" s="16" t="s">
        <v>268</v>
      </c>
      <c r="R109" s="16">
        <v>6</v>
      </c>
      <c r="S109" s="16">
        <v>4.3</v>
      </c>
      <c r="T109" s="16">
        <v>3.8</v>
      </c>
      <c r="U109" s="16">
        <v>2</v>
      </c>
      <c r="V109" s="17" t="s">
        <v>534</v>
      </c>
      <c r="W109" s="16" t="s">
        <v>536</v>
      </c>
      <c r="X109" s="16" t="s">
        <v>254</v>
      </c>
      <c r="Y109" s="16" t="s">
        <v>309</v>
      </c>
      <c r="Z109" s="77">
        <v>29100</v>
      </c>
      <c r="AA109" s="77">
        <v>10286</v>
      </c>
      <c r="AB109" s="77">
        <f t="shared" si="202"/>
        <v>39386</v>
      </c>
      <c r="AC109" s="16" t="s">
        <v>558</v>
      </c>
      <c r="AD109" s="16">
        <v>5</v>
      </c>
      <c r="AE109" s="16">
        <v>95</v>
      </c>
      <c r="AF109" s="16" t="s">
        <v>476</v>
      </c>
      <c r="AH109" s="88"/>
    </row>
    <row r="110" spans="1:34">
      <c r="A110" s="16">
        <v>2</v>
      </c>
      <c r="B110" s="17" t="s">
        <v>519</v>
      </c>
      <c r="C110" s="16">
        <v>25</v>
      </c>
      <c r="D110" s="16" t="s">
        <v>520</v>
      </c>
      <c r="E110" s="16">
        <v>25.8</v>
      </c>
      <c r="F110" s="16">
        <v>26.7</v>
      </c>
      <c r="G110" s="16">
        <v>1.51</v>
      </c>
      <c r="H110" s="16" t="s">
        <v>521</v>
      </c>
      <c r="I110" s="16" t="s">
        <v>522</v>
      </c>
      <c r="J110" s="16">
        <v>5.34</v>
      </c>
      <c r="K110" s="16">
        <v>5.16</v>
      </c>
      <c r="L110" s="16">
        <v>1.0269230769230768</v>
      </c>
      <c r="M110" s="16">
        <v>0.89</v>
      </c>
      <c r="N110" s="16" t="s">
        <v>288</v>
      </c>
      <c r="O110" s="16" t="s">
        <v>523</v>
      </c>
      <c r="P110" s="16">
        <v>122</v>
      </c>
      <c r="Q110" s="16" t="s">
        <v>268</v>
      </c>
      <c r="R110" s="16">
        <v>6</v>
      </c>
      <c r="S110" s="16">
        <v>4.3</v>
      </c>
      <c r="T110" s="16">
        <v>3.8</v>
      </c>
      <c r="U110" s="16">
        <v>2</v>
      </c>
      <c r="V110" s="17" t="s">
        <v>534</v>
      </c>
      <c r="W110" s="16" t="s">
        <v>536</v>
      </c>
      <c r="X110" s="16" t="s">
        <v>254</v>
      </c>
      <c r="Y110" s="16" t="s">
        <v>309</v>
      </c>
      <c r="Z110" s="77">
        <v>29100</v>
      </c>
      <c r="AA110" s="77">
        <v>10286</v>
      </c>
      <c r="AB110" s="77">
        <f t="shared" ref="AB110" si="204">AA110+Z110</f>
        <v>39386</v>
      </c>
      <c r="AC110" s="16" t="s">
        <v>559</v>
      </c>
      <c r="AD110" s="16">
        <v>5</v>
      </c>
      <c r="AE110" s="16">
        <v>95</v>
      </c>
      <c r="AF110" s="16" t="s">
        <v>475</v>
      </c>
    </row>
    <row r="111" spans="1:34" hidden="1">
      <c r="A111" s="16">
        <v>3</v>
      </c>
      <c r="B111" s="17" t="s">
        <v>519</v>
      </c>
      <c r="C111" s="16">
        <v>25</v>
      </c>
      <c r="D111" s="16" t="s">
        <v>520</v>
      </c>
      <c r="E111" s="16">
        <v>25.8</v>
      </c>
      <c r="F111" s="16">
        <v>26.7</v>
      </c>
      <c r="G111" s="16">
        <v>1.51</v>
      </c>
      <c r="H111" s="16" t="s">
        <v>521</v>
      </c>
      <c r="I111" s="16" t="s">
        <v>522</v>
      </c>
      <c r="J111" s="16">
        <v>5.34</v>
      </c>
      <c r="K111" s="16">
        <v>5.16</v>
      </c>
      <c r="L111" s="16">
        <v>1.0269230769230768</v>
      </c>
      <c r="M111" s="16">
        <v>0.89</v>
      </c>
      <c r="N111" s="16" t="s">
        <v>288</v>
      </c>
      <c r="O111" s="16" t="s">
        <v>523</v>
      </c>
      <c r="P111" s="16">
        <v>183</v>
      </c>
      <c r="Q111" s="16" t="s">
        <v>268</v>
      </c>
      <c r="R111" s="16">
        <v>6</v>
      </c>
      <c r="S111" s="16">
        <v>4.3</v>
      </c>
      <c r="T111" s="16">
        <v>3.8</v>
      </c>
      <c r="U111" s="16">
        <v>2</v>
      </c>
      <c r="V111" s="17" t="s">
        <v>534</v>
      </c>
      <c r="W111" s="16" t="s">
        <v>537</v>
      </c>
      <c r="X111" s="16" t="s">
        <v>254</v>
      </c>
      <c r="Y111" s="16" t="s">
        <v>308</v>
      </c>
      <c r="Z111" s="77">
        <v>43650</v>
      </c>
      <c r="AA111" s="77">
        <v>13276</v>
      </c>
      <c r="AB111" s="77">
        <f t="shared" si="202"/>
        <v>56926</v>
      </c>
      <c r="AC111" s="16" t="s">
        <v>560</v>
      </c>
      <c r="AD111" s="16">
        <v>5</v>
      </c>
      <c r="AE111" s="16">
        <v>95</v>
      </c>
      <c r="AF111" s="16" t="s">
        <v>473</v>
      </c>
    </row>
    <row r="112" spans="1:34" hidden="1">
      <c r="A112" s="16">
        <v>3</v>
      </c>
      <c r="B112" s="17" t="s">
        <v>519</v>
      </c>
      <c r="C112" s="16">
        <v>25</v>
      </c>
      <c r="D112" s="16" t="s">
        <v>520</v>
      </c>
      <c r="E112" s="16">
        <v>25.8</v>
      </c>
      <c r="F112" s="16">
        <v>26.7</v>
      </c>
      <c r="G112" s="16">
        <v>1.51</v>
      </c>
      <c r="H112" s="16" t="s">
        <v>521</v>
      </c>
      <c r="I112" s="16" t="s">
        <v>522</v>
      </c>
      <c r="J112" s="16">
        <v>5.34</v>
      </c>
      <c r="K112" s="16">
        <v>5.16</v>
      </c>
      <c r="L112" s="16">
        <v>1.0269230769230768</v>
      </c>
      <c r="M112" s="16">
        <v>0.89</v>
      </c>
      <c r="N112" s="16" t="s">
        <v>288</v>
      </c>
      <c r="O112" s="16" t="s">
        <v>523</v>
      </c>
      <c r="P112" s="16">
        <v>183</v>
      </c>
      <c r="Q112" s="16" t="s">
        <v>268</v>
      </c>
      <c r="R112" s="16">
        <v>6</v>
      </c>
      <c r="S112" s="16">
        <v>4.3</v>
      </c>
      <c r="T112" s="16">
        <v>3.8</v>
      </c>
      <c r="U112" s="16">
        <v>2</v>
      </c>
      <c r="V112" s="17" t="s">
        <v>534</v>
      </c>
      <c r="W112" s="16" t="s">
        <v>537</v>
      </c>
      <c r="X112" s="16" t="s">
        <v>254</v>
      </c>
      <c r="Y112" s="16" t="s">
        <v>308</v>
      </c>
      <c r="Z112" s="77">
        <v>43650</v>
      </c>
      <c r="AA112" s="77">
        <v>13276</v>
      </c>
      <c r="AB112" s="77">
        <f t="shared" ref="AB112" si="205">AA112+Z112</f>
        <v>56926</v>
      </c>
      <c r="AC112" s="16" t="s">
        <v>561</v>
      </c>
      <c r="AD112" s="16">
        <v>5</v>
      </c>
      <c r="AE112" s="16">
        <v>95</v>
      </c>
      <c r="AF112" s="16" t="s">
        <v>471</v>
      </c>
    </row>
    <row r="113" spans="1:32" hidden="1">
      <c r="A113" s="16">
        <v>3</v>
      </c>
      <c r="B113" s="17" t="s">
        <v>519</v>
      </c>
      <c r="C113" s="16">
        <v>25</v>
      </c>
      <c r="D113" s="16" t="s">
        <v>520</v>
      </c>
      <c r="E113" s="16">
        <v>25.8</v>
      </c>
      <c r="F113" s="16">
        <v>26.7</v>
      </c>
      <c r="G113" s="16">
        <v>1.51</v>
      </c>
      <c r="H113" s="16" t="s">
        <v>521</v>
      </c>
      <c r="I113" s="16" t="s">
        <v>522</v>
      </c>
      <c r="J113" s="16">
        <v>5.34</v>
      </c>
      <c r="K113" s="16">
        <v>5.16</v>
      </c>
      <c r="L113" s="16">
        <v>1.0269230769230768</v>
      </c>
      <c r="M113" s="16">
        <v>0.89</v>
      </c>
      <c r="N113" s="16" t="s">
        <v>288</v>
      </c>
      <c r="O113" s="16" t="s">
        <v>523</v>
      </c>
      <c r="P113" s="16">
        <v>183</v>
      </c>
      <c r="Q113" s="16" t="s">
        <v>268</v>
      </c>
      <c r="R113" s="16">
        <v>6</v>
      </c>
      <c r="S113" s="16">
        <v>4.3</v>
      </c>
      <c r="T113" s="16">
        <v>3.8</v>
      </c>
      <c r="U113" s="16">
        <v>2</v>
      </c>
      <c r="V113" s="17" t="s">
        <v>534</v>
      </c>
      <c r="W113" s="16" t="s">
        <v>538</v>
      </c>
      <c r="X113" s="16" t="s">
        <v>254</v>
      </c>
      <c r="Y113" s="16" t="s">
        <v>307</v>
      </c>
      <c r="Z113" s="77">
        <v>43650</v>
      </c>
      <c r="AA113" s="77">
        <v>14910</v>
      </c>
      <c r="AB113" s="77">
        <f t="shared" si="202"/>
        <v>58560</v>
      </c>
      <c r="AC113" s="16" t="s">
        <v>564</v>
      </c>
      <c r="AD113" s="16">
        <v>5</v>
      </c>
      <c r="AE113" s="16">
        <v>95</v>
      </c>
      <c r="AF113" s="16" t="s">
        <v>470</v>
      </c>
    </row>
    <row r="114" spans="1:32" hidden="1">
      <c r="A114" s="16">
        <v>3</v>
      </c>
      <c r="B114" s="17" t="s">
        <v>519</v>
      </c>
      <c r="C114" s="16">
        <v>25</v>
      </c>
      <c r="D114" s="16" t="s">
        <v>520</v>
      </c>
      <c r="E114" s="16">
        <v>25.8</v>
      </c>
      <c r="F114" s="16">
        <v>26.7</v>
      </c>
      <c r="G114" s="16">
        <v>1.51</v>
      </c>
      <c r="H114" s="16" t="s">
        <v>521</v>
      </c>
      <c r="I114" s="16" t="s">
        <v>522</v>
      </c>
      <c r="J114" s="16">
        <v>5.34</v>
      </c>
      <c r="K114" s="16">
        <v>5.16</v>
      </c>
      <c r="L114" s="16">
        <v>1.0269230769230768</v>
      </c>
      <c r="M114" s="16">
        <v>0.89</v>
      </c>
      <c r="N114" s="16" t="s">
        <v>288</v>
      </c>
      <c r="O114" s="16" t="s">
        <v>523</v>
      </c>
      <c r="P114" s="16">
        <v>183</v>
      </c>
      <c r="Q114" s="16" t="s">
        <v>268</v>
      </c>
      <c r="R114" s="16">
        <v>6</v>
      </c>
      <c r="S114" s="16">
        <v>4.3</v>
      </c>
      <c r="T114" s="16">
        <v>3.8</v>
      </c>
      <c r="U114" s="16">
        <v>2</v>
      </c>
      <c r="V114" s="17" t="s">
        <v>534</v>
      </c>
      <c r="W114" s="16" t="s">
        <v>538</v>
      </c>
      <c r="X114" s="16" t="s">
        <v>254</v>
      </c>
      <c r="Y114" s="16" t="s">
        <v>307</v>
      </c>
      <c r="Z114" s="77">
        <v>43650</v>
      </c>
      <c r="AA114" s="77">
        <v>14910</v>
      </c>
      <c r="AB114" s="77">
        <f t="shared" ref="AB114" si="206">AA114+Z114</f>
        <v>58560</v>
      </c>
      <c r="AC114" s="16" t="s">
        <v>565</v>
      </c>
      <c r="AD114" s="16">
        <v>5</v>
      </c>
      <c r="AE114" s="16">
        <v>95</v>
      </c>
      <c r="AF114" s="16" t="s">
        <v>469</v>
      </c>
    </row>
    <row r="115" spans="1:32" hidden="1">
      <c r="A115" s="16">
        <v>1</v>
      </c>
      <c r="B115" s="17" t="s">
        <v>519</v>
      </c>
      <c r="C115" s="16">
        <v>30</v>
      </c>
      <c r="D115" s="16" t="s">
        <v>520</v>
      </c>
      <c r="E115" s="16">
        <v>29.9</v>
      </c>
      <c r="F115" s="16">
        <v>30.9</v>
      </c>
      <c r="G115" s="16">
        <v>1.31</v>
      </c>
      <c r="H115" s="16" t="s">
        <v>521</v>
      </c>
      <c r="I115" s="16" t="s">
        <v>522</v>
      </c>
      <c r="J115" s="16">
        <v>6.18</v>
      </c>
      <c r="K115" s="16">
        <v>5.9799999999999995</v>
      </c>
      <c r="L115" s="16">
        <v>1.1884615384615385</v>
      </c>
      <c r="M115" s="16">
        <v>1.03</v>
      </c>
      <c r="N115" s="16" t="s">
        <v>288</v>
      </c>
      <c r="O115" s="16" t="s">
        <v>523</v>
      </c>
      <c r="P115" s="16">
        <v>70</v>
      </c>
      <c r="Q115" s="16" t="s">
        <v>269</v>
      </c>
      <c r="R115" s="16">
        <v>7</v>
      </c>
      <c r="S115" s="16">
        <v>4.2699999999999996</v>
      </c>
      <c r="T115" s="16">
        <v>4</v>
      </c>
      <c r="U115" s="16">
        <v>1</v>
      </c>
      <c r="V115" s="17" t="s">
        <v>534</v>
      </c>
      <c r="W115" s="16" t="s">
        <v>536</v>
      </c>
      <c r="X115" s="16" t="s">
        <v>253</v>
      </c>
      <c r="Y115" s="16" t="s">
        <v>309</v>
      </c>
      <c r="Z115" s="77">
        <v>16200</v>
      </c>
      <c r="AA115" s="77">
        <v>5143</v>
      </c>
      <c r="AB115" s="77">
        <f t="shared" si="202"/>
        <v>21343</v>
      </c>
      <c r="AC115" s="16" t="s">
        <v>556</v>
      </c>
      <c r="AD115" s="16">
        <v>10</v>
      </c>
      <c r="AE115" s="16">
        <v>90</v>
      </c>
      <c r="AF115" s="16" t="s">
        <v>481</v>
      </c>
    </row>
    <row r="116" spans="1:32" hidden="1">
      <c r="A116" s="16">
        <v>1</v>
      </c>
      <c r="B116" s="17" t="s">
        <v>519</v>
      </c>
      <c r="C116" s="16">
        <v>30</v>
      </c>
      <c r="D116" s="16" t="s">
        <v>520</v>
      </c>
      <c r="E116" s="16">
        <v>29.9</v>
      </c>
      <c r="F116" s="16">
        <v>30.9</v>
      </c>
      <c r="G116" s="16">
        <v>1.31</v>
      </c>
      <c r="H116" s="16" t="s">
        <v>521</v>
      </c>
      <c r="I116" s="16" t="s">
        <v>522</v>
      </c>
      <c r="J116" s="16">
        <v>6.18</v>
      </c>
      <c r="K116" s="16">
        <v>5.9799999999999995</v>
      </c>
      <c r="L116" s="16">
        <v>1.1884615384615385</v>
      </c>
      <c r="M116" s="16">
        <v>1.03</v>
      </c>
      <c r="N116" s="16" t="s">
        <v>288</v>
      </c>
      <c r="O116" s="16" t="s">
        <v>523</v>
      </c>
      <c r="P116" s="16">
        <v>70</v>
      </c>
      <c r="Q116" s="16" t="s">
        <v>269</v>
      </c>
      <c r="R116" s="16">
        <v>7</v>
      </c>
      <c r="S116" s="16">
        <v>4.2699999999999996</v>
      </c>
      <c r="T116" s="16">
        <v>4</v>
      </c>
      <c r="U116" s="16">
        <v>1</v>
      </c>
      <c r="V116" s="17" t="s">
        <v>534</v>
      </c>
      <c r="W116" s="16" t="s">
        <v>537</v>
      </c>
      <c r="X116" s="16" t="s">
        <v>253</v>
      </c>
      <c r="Y116" s="16" t="s">
        <v>308</v>
      </c>
      <c r="Z116" s="77">
        <v>16200</v>
      </c>
      <c r="AA116" s="77">
        <v>6638</v>
      </c>
      <c r="AB116" s="77">
        <f t="shared" si="202"/>
        <v>22838</v>
      </c>
      <c r="AC116" s="16" t="s">
        <v>562</v>
      </c>
      <c r="AD116" s="16">
        <v>9</v>
      </c>
      <c r="AE116" s="16">
        <v>91</v>
      </c>
      <c r="AF116" s="16" t="s">
        <v>480</v>
      </c>
    </row>
    <row r="117" spans="1:32" hidden="1">
      <c r="A117" s="16">
        <v>2</v>
      </c>
      <c r="B117" s="17" t="s">
        <v>519</v>
      </c>
      <c r="C117" s="16">
        <v>30</v>
      </c>
      <c r="D117" s="16" t="s">
        <v>520</v>
      </c>
      <c r="E117" s="16">
        <v>29.9</v>
      </c>
      <c r="F117" s="16">
        <v>30.9</v>
      </c>
      <c r="G117" s="16">
        <v>1.31</v>
      </c>
      <c r="H117" s="16" t="s">
        <v>521</v>
      </c>
      <c r="I117" s="16" t="s">
        <v>522</v>
      </c>
      <c r="J117" s="16">
        <v>6.18</v>
      </c>
      <c r="K117" s="16">
        <v>5.9799999999999995</v>
      </c>
      <c r="L117" s="16">
        <v>1.1884615384615385</v>
      </c>
      <c r="M117" s="16">
        <v>1.03</v>
      </c>
      <c r="N117" s="16" t="s">
        <v>288</v>
      </c>
      <c r="O117" s="16" t="s">
        <v>523</v>
      </c>
      <c r="P117" s="16">
        <v>140</v>
      </c>
      <c r="Q117" s="16" t="s">
        <v>268</v>
      </c>
      <c r="R117" s="16">
        <v>7</v>
      </c>
      <c r="S117" s="16">
        <v>4.2699999999999996</v>
      </c>
      <c r="T117" s="16">
        <v>4</v>
      </c>
      <c r="U117" s="16">
        <v>2</v>
      </c>
      <c r="V117" s="17" t="s">
        <v>534</v>
      </c>
      <c r="W117" s="16" t="s">
        <v>536</v>
      </c>
      <c r="X117" s="16" t="s">
        <v>253</v>
      </c>
      <c r="Y117" s="16" t="s">
        <v>309</v>
      </c>
      <c r="Z117" s="77">
        <v>32400</v>
      </c>
      <c r="AA117" s="77">
        <v>10286</v>
      </c>
      <c r="AB117" s="77">
        <f t="shared" si="202"/>
        <v>42686</v>
      </c>
      <c r="AC117" s="16" t="s">
        <v>558</v>
      </c>
      <c r="AD117" s="16">
        <v>5</v>
      </c>
      <c r="AE117" s="16">
        <v>95</v>
      </c>
      <c r="AF117" s="16" t="s">
        <v>476</v>
      </c>
    </row>
    <row r="118" spans="1:32" hidden="1">
      <c r="A118" s="16">
        <v>2</v>
      </c>
      <c r="B118" s="17" t="s">
        <v>519</v>
      </c>
      <c r="C118" s="16">
        <v>30</v>
      </c>
      <c r="D118" s="16" t="s">
        <v>520</v>
      </c>
      <c r="E118" s="16">
        <v>29.9</v>
      </c>
      <c r="F118" s="16">
        <v>30.9</v>
      </c>
      <c r="G118" s="16">
        <v>1.31</v>
      </c>
      <c r="H118" s="16" t="s">
        <v>521</v>
      </c>
      <c r="I118" s="16" t="s">
        <v>522</v>
      </c>
      <c r="J118" s="16">
        <v>6.18</v>
      </c>
      <c r="K118" s="16">
        <v>5.9799999999999995</v>
      </c>
      <c r="L118" s="16">
        <v>1.1884615384615385</v>
      </c>
      <c r="M118" s="16">
        <v>1.03</v>
      </c>
      <c r="N118" s="16" t="s">
        <v>288</v>
      </c>
      <c r="O118" s="16" t="s">
        <v>523</v>
      </c>
      <c r="P118" s="16">
        <v>140</v>
      </c>
      <c r="Q118" s="16" t="s">
        <v>268</v>
      </c>
      <c r="R118" s="16">
        <v>7</v>
      </c>
      <c r="S118" s="16">
        <v>4.2699999999999996</v>
      </c>
      <c r="T118" s="16">
        <v>4</v>
      </c>
      <c r="U118" s="16">
        <v>2</v>
      </c>
      <c r="V118" s="17" t="s">
        <v>534</v>
      </c>
      <c r="W118" s="16" t="s">
        <v>536</v>
      </c>
      <c r="X118" s="16" t="s">
        <v>253</v>
      </c>
      <c r="Y118" s="16" t="s">
        <v>309</v>
      </c>
      <c r="Z118" s="77">
        <v>32400</v>
      </c>
      <c r="AA118" s="77">
        <v>10286</v>
      </c>
      <c r="AB118" s="77">
        <f t="shared" ref="AB118" si="207">AA118+Z118</f>
        <v>42686</v>
      </c>
      <c r="AC118" s="16" t="s">
        <v>559</v>
      </c>
      <c r="AD118" s="16">
        <v>5</v>
      </c>
      <c r="AE118" s="16">
        <v>95</v>
      </c>
      <c r="AF118" s="16" t="s">
        <v>475</v>
      </c>
    </row>
    <row r="119" spans="1:32" hidden="1">
      <c r="A119" s="16">
        <v>2</v>
      </c>
      <c r="B119" s="17" t="s">
        <v>519</v>
      </c>
      <c r="C119" s="16">
        <v>30</v>
      </c>
      <c r="D119" s="16" t="s">
        <v>520</v>
      </c>
      <c r="E119" s="16">
        <v>29.9</v>
      </c>
      <c r="F119" s="16">
        <v>30.9</v>
      </c>
      <c r="G119" s="16">
        <v>1.31</v>
      </c>
      <c r="H119" s="16" t="s">
        <v>521</v>
      </c>
      <c r="I119" s="16" t="s">
        <v>522</v>
      </c>
      <c r="J119" s="16">
        <v>6.18</v>
      </c>
      <c r="K119" s="16">
        <v>5.9799999999999995</v>
      </c>
      <c r="L119" s="16">
        <v>1.1884615384615385</v>
      </c>
      <c r="M119" s="16">
        <v>1.03</v>
      </c>
      <c r="N119" s="16" t="s">
        <v>288</v>
      </c>
      <c r="O119" s="16" t="s">
        <v>523</v>
      </c>
      <c r="P119" s="16">
        <v>140</v>
      </c>
      <c r="Q119" s="16" t="s">
        <v>268</v>
      </c>
      <c r="R119" s="16">
        <v>7</v>
      </c>
      <c r="S119" s="16">
        <v>4.2699999999999996</v>
      </c>
      <c r="T119" s="16">
        <v>4</v>
      </c>
      <c r="U119" s="16">
        <v>2</v>
      </c>
      <c r="V119" s="17" t="s">
        <v>534</v>
      </c>
      <c r="W119" s="16" t="s">
        <v>537</v>
      </c>
      <c r="X119" s="16" t="s">
        <v>253</v>
      </c>
      <c r="Y119" s="16" t="s">
        <v>308</v>
      </c>
      <c r="Z119" s="77">
        <v>32400</v>
      </c>
      <c r="AA119" s="77">
        <v>13276</v>
      </c>
      <c r="AB119" s="77">
        <f t="shared" si="202"/>
        <v>45676</v>
      </c>
      <c r="AC119" s="16" t="s">
        <v>560</v>
      </c>
      <c r="AD119" s="16">
        <v>5</v>
      </c>
      <c r="AE119" s="16">
        <v>95</v>
      </c>
      <c r="AF119" s="16" t="s">
        <v>473</v>
      </c>
    </row>
    <row r="120" spans="1:32" hidden="1">
      <c r="A120" s="16">
        <v>2</v>
      </c>
      <c r="B120" s="17" t="s">
        <v>519</v>
      </c>
      <c r="C120" s="16">
        <v>30</v>
      </c>
      <c r="D120" s="16" t="s">
        <v>520</v>
      </c>
      <c r="E120" s="16">
        <v>29.9</v>
      </c>
      <c r="F120" s="16">
        <v>30.9</v>
      </c>
      <c r="G120" s="16">
        <v>1.31</v>
      </c>
      <c r="H120" s="16" t="s">
        <v>521</v>
      </c>
      <c r="I120" s="16" t="s">
        <v>522</v>
      </c>
      <c r="J120" s="16">
        <v>6.18</v>
      </c>
      <c r="K120" s="16">
        <v>5.9799999999999995</v>
      </c>
      <c r="L120" s="16">
        <v>1.1884615384615385</v>
      </c>
      <c r="M120" s="16">
        <v>1.03</v>
      </c>
      <c r="N120" s="16" t="s">
        <v>288</v>
      </c>
      <c r="O120" s="16" t="s">
        <v>523</v>
      </c>
      <c r="P120" s="16">
        <v>140</v>
      </c>
      <c r="Q120" s="16" t="s">
        <v>268</v>
      </c>
      <c r="R120" s="16">
        <v>7</v>
      </c>
      <c r="S120" s="16">
        <v>4.2699999999999996</v>
      </c>
      <c r="T120" s="16">
        <v>4</v>
      </c>
      <c r="U120" s="16">
        <v>2</v>
      </c>
      <c r="V120" s="17" t="s">
        <v>534</v>
      </c>
      <c r="W120" s="16" t="s">
        <v>537</v>
      </c>
      <c r="X120" s="16" t="s">
        <v>253</v>
      </c>
      <c r="Y120" s="16" t="s">
        <v>308</v>
      </c>
      <c r="Z120" s="77">
        <v>32400</v>
      </c>
      <c r="AA120" s="77">
        <v>13276</v>
      </c>
      <c r="AB120" s="77">
        <f t="shared" ref="AB120" si="208">AA120+Z120</f>
        <v>45676</v>
      </c>
      <c r="AC120" s="16" t="s">
        <v>561</v>
      </c>
      <c r="AD120" s="16">
        <v>5</v>
      </c>
      <c r="AE120" s="16">
        <v>95</v>
      </c>
      <c r="AF120" s="16" t="s">
        <v>471</v>
      </c>
    </row>
    <row r="121" spans="1:32" hidden="1">
      <c r="A121" s="16">
        <v>1</v>
      </c>
      <c r="B121" s="17" t="s">
        <v>519</v>
      </c>
      <c r="C121" s="16">
        <v>35</v>
      </c>
      <c r="D121" s="16" t="s">
        <v>520</v>
      </c>
      <c r="E121" s="16">
        <v>35.700000000000003</v>
      </c>
      <c r="F121" s="16">
        <v>37</v>
      </c>
      <c r="G121" s="16">
        <v>1.26</v>
      </c>
      <c r="H121" s="16" t="s">
        <v>521</v>
      </c>
      <c r="I121" s="16" t="s">
        <v>522</v>
      </c>
      <c r="J121" s="16">
        <v>7.4</v>
      </c>
      <c r="K121" s="16">
        <v>7.1400000000000006</v>
      </c>
      <c r="L121" s="16">
        <v>1.4230769230769231</v>
      </c>
      <c r="M121" s="16">
        <v>1.2333333333333334</v>
      </c>
      <c r="N121" s="16" t="s">
        <v>287</v>
      </c>
      <c r="O121" s="16" t="s">
        <v>523</v>
      </c>
      <c r="P121" s="16">
        <v>85</v>
      </c>
      <c r="Q121" s="16" t="s">
        <v>269</v>
      </c>
      <c r="R121" s="16">
        <v>8.5</v>
      </c>
      <c r="S121" s="16">
        <v>4.2</v>
      </c>
      <c r="T121" s="16">
        <v>3.9</v>
      </c>
      <c r="U121" s="16">
        <v>1</v>
      </c>
      <c r="V121" s="17" t="s">
        <v>534</v>
      </c>
      <c r="W121" s="16" t="s">
        <v>537</v>
      </c>
      <c r="X121" s="16" t="s">
        <v>252</v>
      </c>
      <c r="Y121" s="16" t="s">
        <v>308</v>
      </c>
      <c r="Z121" s="77">
        <v>17650</v>
      </c>
      <c r="AA121" s="77">
        <v>6638</v>
      </c>
      <c r="AB121" s="77">
        <f t="shared" si="202"/>
        <v>24288</v>
      </c>
      <c r="AC121" s="16" t="s">
        <v>562</v>
      </c>
      <c r="AD121" s="16">
        <v>9</v>
      </c>
      <c r="AE121" s="16">
        <v>91</v>
      </c>
      <c r="AF121" s="16" t="s">
        <v>480</v>
      </c>
    </row>
    <row r="122" spans="1:32" hidden="1">
      <c r="A122" s="16">
        <v>1</v>
      </c>
      <c r="B122" s="17" t="s">
        <v>519</v>
      </c>
      <c r="C122" s="16">
        <v>35</v>
      </c>
      <c r="D122" s="16" t="s">
        <v>520</v>
      </c>
      <c r="E122" s="16">
        <v>35.700000000000003</v>
      </c>
      <c r="F122" s="16">
        <v>37</v>
      </c>
      <c r="G122" s="16">
        <v>1.26</v>
      </c>
      <c r="H122" s="16" t="s">
        <v>521</v>
      </c>
      <c r="I122" s="16" t="s">
        <v>522</v>
      </c>
      <c r="J122" s="16">
        <v>7.4</v>
      </c>
      <c r="K122" s="16">
        <v>7.1400000000000006</v>
      </c>
      <c r="L122" s="16">
        <v>1.4230769230769231</v>
      </c>
      <c r="M122" s="16">
        <v>1.2333333333333334</v>
      </c>
      <c r="N122" s="16" t="s">
        <v>287</v>
      </c>
      <c r="O122" s="16" t="s">
        <v>523</v>
      </c>
      <c r="P122" s="16">
        <v>85</v>
      </c>
      <c r="Q122" s="16" t="s">
        <v>269</v>
      </c>
      <c r="R122" s="16">
        <v>8.5</v>
      </c>
      <c r="S122" s="16">
        <v>4.2</v>
      </c>
      <c r="T122" s="16">
        <v>3.9</v>
      </c>
      <c r="U122" s="16">
        <v>1</v>
      </c>
      <c r="V122" s="17" t="s">
        <v>534</v>
      </c>
      <c r="W122" s="16" t="s">
        <v>538</v>
      </c>
      <c r="X122" s="16" t="s">
        <v>252</v>
      </c>
      <c r="Y122" s="16" t="s">
        <v>307</v>
      </c>
      <c r="Z122" s="77">
        <v>17650</v>
      </c>
      <c r="AA122" s="77">
        <v>7455</v>
      </c>
      <c r="AB122" s="77">
        <f t="shared" si="202"/>
        <v>25105</v>
      </c>
      <c r="AC122" s="16" t="s">
        <v>563</v>
      </c>
      <c r="AD122" s="16">
        <v>7</v>
      </c>
      <c r="AE122" s="16">
        <v>93</v>
      </c>
      <c r="AF122" s="16" t="s">
        <v>478</v>
      </c>
    </row>
    <row r="123" spans="1:32" hidden="1">
      <c r="A123" s="16">
        <v>1</v>
      </c>
      <c r="B123" s="17" t="s">
        <v>519</v>
      </c>
      <c r="C123" s="16">
        <v>35</v>
      </c>
      <c r="D123" s="16" t="s">
        <v>520</v>
      </c>
      <c r="E123" s="16">
        <v>35.700000000000003</v>
      </c>
      <c r="F123" s="16">
        <v>37</v>
      </c>
      <c r="G123" s="16">
        <v>1.26</v>
      </c>
      <c r="H123" s="16" t="s">
        <v>521</v>
      </c>
      <c r="I123" s="16" t="s">
        <v>522</v>
      </c>
      <c r="J123" s="16">
        <v>7.4</v>
      </c>
      <c r="K123" s="16">
        <v>7.1400000000000006</v>
      </c>
      <c r="L123" s="16">
        <v>1.4230769230769231</v>
      </c>
      <c r="M123" s="16">
        <v>1.2333333333333334</v>
      </c>
      <c r="N123" s="16" t="s">
        <v>287</v>
      </c>
      <c r="O123" s="16" t="s">
        <v>523</v>
      </c>
      <c r="P123" s="16">
        <v>85</v>
      </c>
      <c r="Q123" s="16" t="s">
        <v>269</v>
      </c>
      <c r="R123" s="16">
        <v>8.5</v>
      </c>
      <c r="S123" s="16">
        <v>4.2</v>
      </c>
      <c r="T123" s="16">
        <v>3.9</v>
      </c>
      <c r="U123" s="16">
        <v>2</v>
      </c>
      <c r="V123" s="17" t="s">
        <v>534</v>
      </c>
      <c r="W123" s="16" t="s">
        <v>535</v>
      </c>
      <c r="X123" s="16" t="s">
        <v>252</v>
      </c>
      <c r="Y123" s="16" t="s">
        <v>310</v>
      </c>
      <c r="Z123" s="77">
        <v>17650</v>
      </c>
      <c r="AA123" s="77">
        <v>9306</v>
      </c>
      <c r="AB123" s="77">
        <f t="shared" si="202"/>
        <v>26956</v>
      </c>
      <c r="AC123" s="16" t="s">
        <v>562</v>
      </c>
      <c r="AD123" s="16">
        <v>9</v>
      </c>
      <c r="AE123" s="16">
        <v>91</v>
      </c>
      <c r="AF123" s="16" t="s">
        <v>480</v>
      </c>
    </row>
    <row r="124" spans="1:32" hidden="1">
      <c r="A124" s="16">
        <v>2</v>
      </c>
      <c r="B124" s="17" t="s">
        <v>519</v>
      </c>
      <c r="C124" s="16">
        <v>35</v>
      </c>
      <c r="D124" s="16" t="s">
        <v>520</v>
      </c>
      <c r="E124" s="16">
        <v>35.700000000000003</v>
      </c>
      <c r="F124" s="16">
        <v>37</v>
      </c>
      <c r="G124" s="16">
        <v>1.26</v>
      </c>
      <c r="H124" s="16" t="s">
        <v>521</v>
      </c>
      <c r="I124" s="16" t="s">
        <v>522</v>
      </c>
      <c r="J124" s="16">
        <v>7.4</v>
      </c>
      <c r="K124" s="16">
        <v>7.1400000000000006</v>
      </c>
      <c r="L124" s="16">
        <v>1.4230769230769231</v>
      </c>
      <c r="M124" s="16">
        <v>1.2333333333333334</v>
      </c>
      <c r="N124" s="16" t="s">
        <v>287</v>
      </c>
      <c r="O124" s="16" t="s">
        <v>523</v>
      </c>
      <c r="P124" s="16">
        <v>170</v>
      </c>
      <c r="Q124" s="16" t="s">
        <v>268</v>
      </c>
      <c r="R124" s="16">
        <v>8.5</v>
      </c>
      <c r="S124" s="16">
        <v>4.2</v>
      </c>
      <c r="T124" s="16">
        <v>3.9</v>
      </c>
      <c r="U124" s="16">
        <v>1</v>
      </c>
      <c r="V124" s="17" t="s">
        <v>534</v>
      </c>
      <c r="W124" s="16" t="s">
        <v>539</v>
      </c>
      <c r="X124" s="16" t="s">
        <v>252</v>
      </c>
      <c r="Y124" s="16" t="s">
        <v>304</v>
      </c>
      <c r="Z124" s="77">
        <v>35300</v>
      </c>
      <c r="AA124" s="77">
        <v>13133</v>
      </c>
      <c r="AB124" s="77">
        <f t="shared" si="202"/>
        <v>48433</v>
      </c>
      <c r="AC124" s="16" t="s">
        <v>560</v>
      </c>
      <c r="AD124" s="16">
        <v>5</v>
      </c>
      <c r="AE124" s="16">
        <v>95</v>
      </c>
      <c r="AF124" s="16" t="s">
        <v>473</v>
      </c>
    </row>
    <row r="125" spans="1:32" hidden="1">
      <c r="A125" s="16">
        <v>2</v>
      </c>
      <c r="B125" s="17" t="s">
        <v>519</v>
      </c>
      <c r="C125" s="16">
        <v>35</v>
      </c>
      <c r="D125" s="16" t="s">
        <v>520</v>
      </c>
      <c r="E125" s="16">
        <v>35.700000000000003</v>
      </c>
      <c r="F125" s="16">
        <v>37</v>
      </c>
      <c r="G125" s="16">
        <v>1.26</v>
      </c>
      <c r="H125" s="16" t="s">
        <v>521</v>
      </c>
      <c r="I125" s="16" t="s">
        <v>522</v>
      </c>
      <c r="J125" s="16">
        <v>7.4</v>
      </c>
      <c r="K125" s="16">
        <v>7.1400000000000006</v>
      </c>
      <c r="L125" s="16">
        <v>1.4230769230769231</v>
      </c>
      <c r="M125" s="16">
        <v>1.2333333333333334</v>
      </c>
      <c r="N125" s="16" t="s">
        <v>287</v>
      </c>
      <c r="O125" s="16" t="s">
        <v>523</v>
      </c>
      <c r="P125" s="16">
        <v>170</v>
      </c>
      <c r="Q125" s="16" t="s">
        <v>268</v>
      </c>
      <c r="R125" s="16">
        <v>8.5</v>
      </c>
      <c r="S125" s="16">
        <v>4.2</v>
      </c>
      <c r="T125" s="16">
        <v>3.9</v>
      </c>
      <c r="U125" s="16">
        <v>1</v>
      </c>
      <c r="V125" s="17" t="s">
        <v>534</v>
      </c>
      <c r="W125" s="16" t="s">
        <v>539</v>
      </c>
      <c r="X125" s="16" t="s">
        <v>252</v>
      </c>
      <c r="Y125" s="16" t="s">
        <v>304</v>
      </c>
      <c r="Z125" s="77">
        <v>35300</v>
      </c>
      <c r="AA125" s="77">
        <v>13133</v>
      </c>
      <c r="AB125" s="77">
        <f t="shared" ref="AB125" si="209">AA125+Z125</f>
        <v>48433</v>
      </c>
      <c r="AC125" s="16" t="s">
        <v>561</v>
      </c>
      <c r="AD125" s="16">
        <v>5</v>
      </c>
      <c r="AE125" s="16">
        <v>95</v>
      </c>
      <c r="AF125" s="16" t="s">
        <v>471</v>
      </c>
    </row>
    <row r="126" spans="1:32" hidden="1">
      <c r="A126" s="16">
        <v>1</v>
      </c>
      <c r="B126" s="17" t="s">
        <v>519</v>
      </c>
      <c r="C126" s="16">
        <v>42</v>
      </c>
      <c r="D126" s="16" t="s">
        <v>520</v>
      </c>
      <c r="E126" s="16">
        <v>41.8</v>
      </c>
      <c r="F126" s="16">
        <v>43.5</v>
      </c>
      <c r="G126" s="16">
        <v>1.3</v>
      </c>
      <c r="H126" s="16" t="s">
        <v>521</v>
      </c>
      <c r="I126" s="16" t="s">
        <v>522</v>
      </c>
      <c r="J126" s="16">
        <v>8.6999999999999993</v>
      </c>
      <c r="K126" s="16">
        <v>8.36</v>
      </c>
      <c r="L126" s="16" t="s">
        <v>527</v>
      </c>
      <c r="M126" s="16">
        <v>1.45</v>
      </c>
      <c r="N126" s="16" t="s">
        <v>286</v>
      </c>
      <c r="O126" s="16" t="s">
        <v>523</v>
      </c>
      <c r="P126" s="16">
        <v>105</v>
      </c>
      <c r="Q126" s="16" t="s">
        <v>268</v>
      </c>
      <c r="R126" s="16">
        <v>9.91</v>
      </c>
      <c r="S126" s="16">
        <v>4.22</v>
      </c>
      <c r="T126" s="16">
        <v>3.9</v>
      </c>
      <c r="U126" s="16">
        <v>1</v>
      </c>
      <c r="V126" s="17" t="s">
        <v>534</v>
      </c>
      <c r="W126" s="16" t="s">
        <v>537</v>
      </c>
      <c r="X126" s="16" t="s">
        <v>251</v>
      </c>
      <c r="Y126" s="16" t="s">
        <v>308</v>
      </c>
      <c r="Z126" s="77">
        <v>19350</v>
      </c>
      <c r="AA126" s="77">
        <v>6638</v>
      </c>
      <c r="AB126" s="77">
        <f t="shared" si="202"/>
        <v>25988</v>
      </c>
      <c r="AC126" s="16" t="s">
        <v>562</v>
      </c>
      <c r="AD126" s="16">
        <v>9</v>
      </c>
      <c r="AE126" s="16">
        <v>91</v>
      </c>
      <c r="AF126" s="16" t="s">
        <v>480</v>
      </c>
    </row>
    <row r="127" spans="1:32" hidden="1">
      <c r="A127" s="16">
        <v>1</v>
      </c>
      <c r="B127" s="17" t="s">
        <v>519</v>
      </c>
      <c r="C127" s="16">
        <v>42</v>
      </c>
      <c r="D127" s="16" t="s">
        <v>520</v>
      </c>
      <c r="E127" s="16">
        <v>41.8</v>
      </c>
      <c r="F127" s="16">
        <v>43.5</v>
      </c>
      <c r="G127" s="16">
        <v>1.3</v>
      </c>
      <c r="H127" s="16" t="s">
        <v>521</v>
      </c>
      <c r="I127" s="16" t="s">
        <v>522</v>
      </c>
      <c r="J127" s="16">
        <v>8.6999999999999993</v>
      </c>
      <c r="K127" s="16">
        <v>8.36</v>
      </c>
      <c r="L127" s="16" t="s">
        <v>527</v>
      </c>
      <c r="M127" s="16">
        <v>1.45</v>
      </c>
      <c r="N127" s="16" t="s">
        <v>286</v>
      </c>
      <c r="O127" s="16" t="s">
        <v>523</v>
      </c>
      <c r="P127" s="16">
        <v>105</v>
      </c>
      <c r="Q127" s="16" t="s">
        <v>268</v>
      </c>
      <c r="R127" s="16">
        <v>9.91</v>
      </c>
      <c r="S127" s="16">
        <v>4.22</v>
      </c>
      <c r="T127" s="16">
        <v>3.9</v>
      </c>
      <c r="U127" s="16">
        <v>1</v>
      </c>
      <c r="V127" s="17" t="s">
        <v>534</v>
      </c>
      <c r="W127" s="16" t="s">
        <v>538</v>
      </c>
      <c r="X127" s="16" t="s">
        <v>251</v>
      </c>
      <c r="Y127" s="16" t="s">
        <v>307</v>
      </c>
      <c r="Z127" s="77">
        <v>19350</v>
      </c>
      <c r="AA127" s="77">
        <v>7455</v>
      </c>
      <c r="AB127" s="77">
        <f t="shared" si="202"/>
        <v>26805</v>
      </c>
      <c r="AC127" s="16" t="s">
        <v>563</v>
      </c>
      <c r="AD127" s="16">
        <v>7</v>
      </c>
      <c r="AE127" s="16">
        <v>93</v>
      </c>
      <c r="AF127" s="16" t="s">
        <v>478</v>
      </c>
    </row>
    <row r="128" spans="1:32" hidden="1">
      <c r="A128" s="16">
        <v>1</v>
      </c>
      <c r="B128" s="17" t="s">
        <v>519</v>
      </c>
      <c r="C128" s="16">
        <v>42</v>
      </c>
      <c r="D128" s="16" t="s">
        <v>520</v>
      </c>
      <c r="E128" s="16">
        <v>41.8</v>
      </c>
      <c r="F128" s="16">
        <v>43.5</v>
      </c>
      <c r="G128" s="16">
        <v>1.3</v>
      </c>
      <c r="H128" s="16" t="s">
        <v>521</v>
      </c>
      <c r="I128" s="16" t="s">
        <v>522</v>
      </c>
      <c r="J128" s="16">
        <v>8.6999999999999993</v>
      </c>
      <c r="K128" s="16">
        <v>8.36</v>
      </c>
      <c r="L128" s="16" t="s">
        <v>527</v>
      </c>
      <c r="M128" s="16">
        <v>1.45</v>
      </c>
      <c r="N128" s="16" t="s">
        <v>286</v>
      </c>
      <c r="O128" s="16" t="s">
        <v>523</v>
      </c>
      <c r="P128" s="16">
        <v>105</v>
      </c>
      <c r="Q128" s="16" t="s">
        <v>268</v>
      </c>
      <c r="R128" s="16">
        <v>9.91</v>
      </c>
      <c r="S128" s="16">
        <v>4.22</v>
      </c>
      <c r="T128" s="16">
        <v>3.9</v>
      </c>
      <c r="U128" s="16">
        <v>2</v>
      </c>
      <c r="V128" s="17" t="s">
        <v>534</v>
      </c>
      <c r="W128" s="16" t="s">
        <v>535</v>
      </c>
      <c r="X128" s="16" t="s">
        <v>251</v>
      </c>
      <c r="Y128" s="16" t="s">
        <v>310</v>
      </c>
      <c r="Z128" s="77">
        <v>19350</v>
      </c>
      <c r="AA128" s="77">
        <v>9306</v>
      </c>
      <c r="AB128" s="77">
        <f t="shared" si="202"/>
        <v>28656</v>
      </c>
      <c r="AC128" s="16" t="s">
        <v>562</v>
      </c>
      <c r="AD128" s="16">
        <v>9</v>
      </c>
      <c r="AE128" s="16">
        <v>91</v>
      </c>
      <c r="AF128" s="16" t="s">
        <v>480</v>
      </c>
    </row>
    <row r="129" spans="1:32" hidden="1">
      <c r="A129" s="16">
        <v>1</v>
      </c>
      <c r="B129" s="17" t="s">
        <v>519</v>
      </c>
      <c r="C129" s="16">
        <v>42</v>
      </c>
      <c r="D129" s="16" t="s">
        <v>520</v>
      </c>
      <c r="E129" s="16">
        <v>41.8</v>
      </c>
      <c r="F129" s="16">
        <v>43.5</v>
      </c>
      <c r="G129" s="16">
        <v>1.3</v>
      </c>
      <c r="H129" s="16" t="s">
        <v>521</v>
      </c>
      <c r="I129" s="16" t="s">
        <v>522</v>
      </c>
      <c r="J129" s="16">
        <v>8.6999999999999993</v>
      </c>
      <c r="K129" s="16">
        <v>8.36</v>
      </c>
      <c r="L129" s="16" t="s">
        <v>527</v>
      </c>
      <c r="M129" s="16">
        <v>1.45</v>
      </c>
      <c r="N129" s="16" t="s">
        <v>286</v>
      </c>
      <c r="O129" s="16" t="s">
        <v>523</v>
      </c>
      <c r="P129" s="16">
        <v>105</v>
      </c>
      <c r="Q129" s="16" t="s">
        <v>268</v>
      </c>
      <c r="R129" s="16">
        <v>9.91</v>
      </c>
      <c r="S129" s="16">
        <v>4.22</v>
      </c>
      <c r="T129" s="16">
        <v>3.9</v>
      </c>
      <c r="U129" s="16">
        <v>2</v>
      </c>
      <c r="V129" s="17" t="s">
        <v>534</v>
      </c>
      <c r="W129" s="16" t="s">
        <v>536</v>
      </c>
      <c r="X129" s="16" t="s">
        <v>251</v>
      </c>
      <c r="Y129" s="16" t="s">
        <v>309</v>
      </c>
      <c r="Z129" s="77">
        <v>19350</v>
      </c>
      <c r="AA129" s="77">
        <v>10286</v>
      </c>
      <c r="AB129" s="77">
        <f t="shared" si="202"/>
        <v>29636</v>
      </c>
      <c r="AC129" s="16" t="s">
        <v>558</v>
      </c>
      <c r="AD129" s="16">
        <v>5</v>
      </c>
      <c r="AE129" s="16">
        <v>95</v>
      </c>
      <c r="AF129" s="16" t="s">
        <v>476</v>
      </c>
    </row>
    <row r="130" spans="1:32" hidden="1">
      <c r="A130" s="16">
        <v>1</v>
      </c>
      <c r="B130" s="17" t="s">
        <v>519</v>
      </c>
      <c r="C130" s="16">
        <v>42</v>
      </c>
      <c r="D130" s="16" t="s">
        <v>520</v>
      </c>
      <c r="E130" s="16">
        <v>41.8</v>
      </c>
      <c r="F130" s="16">
        <v>43.5</v>
      </c>
      <c r="G130" s="16">
        <v>1.3</v>
      </c>
      <c r="H130" s="16" t="s">
        <v>521</v>
      </c>
      <c r="I130" s="16" t="s">
        <v>522</v>
      </c>
      <c r="J130" s="16">
        <v>8.6999999999999993</v>
      </c>
      <c r="K130" s="16">
        <v>8.36</v>
      </c>
      <c r="L130" s="16" t="s">
        <v>527</v>
      </c>
      <c r="M130" s="16">
        <v>1.45</v>
      </c>
      <c r="N130" s="16" t="s">
        <v>286</v>
      </c>
      <c r="O130" s="16" t="s">
        <v>523</v>
      </c>
      <c r="P130" s="16">
        <v>105</v>
      </c>
      <c r="Q130" s="16" t="s">
        <v>268</v>
      </c>
      <c r="R130" s="16">
        <v>9.91</v>
      </c>
      <c r="S130" s="16">
        <v>4.22</v>
      </c>
      <c r="T130" s="16">
        <v>3.9</v>
      </c>
      <c r="U130" s="16">
        <v>2</v>
      </c>
      <c r="V130" s="17" t="s">
        <v>534</v>
      </c>
      <c r="W130" s="16" t="s">
        <v>536</v>
      </c>
      <c r="X130" s="16" t="s">
        <v>251</v>
      </c>
      <c r="Y130" s="16" t="s">
        <v>309</v>
      </c>
      <c r="Z130" s="77">
        <v>19350</v>
      </c>
      <c r="AA130" s="77">
        <v>10286</v>
      </c>
      <c r="AB130" s="77">
        <f t="shared" ref="AB130" si="210">AA130+Z130</f>
        <v>29636</v>
      </c>
      <c r="AC130" s="16" t="s">
        <v>559</v>
      </c>
      <c r="AD130" s="16">
        <v>5</v>
      </c>
      <c r="AE130" s="16">
        <v>95</v>
      </c>
      <c r="AF130" s="16" t="s">
        <v>475</v>
      </c>
    </row>
    <row r="131" spans="1:32" hidden="1">
      <c r="A131" s="16">
        <v>2</v>
      </c>
      <c r="B131" s="17" t="s">
        <v>519</v>
      </c>
      <c r="C131" s="16">
        <v>42</v>
      </c>
      <c r="D131" s="16" t="s">
        <v>520</v>
      </c>
      <c r="E131" s="16">
        <v>41.8</v>
      </c>
      <c r="F131" s="16">
        <v>43.5</v>
      </c>
      <c r="G131" s="16">
        <v>1.3</v>
      </c>
      <c r="H131" s="16" t="s">
        <v>521</v>
      </c>
      <c r="I131" s="16" t="s">
        <v>522</v>
      </c>
      <c r="J131" s="16">
        <v>8.6999999999999993</v>
      </c>
      <c r="K131" s="16">
        <v>8.36</v>
      </c>
      <c r="L131" s="16" t="s">
        <v>527</v>
      </c>
      <c r="M131" s="16">
        <v>1.45</v>
      </c>
      <c r="N131" s="16" t="s">
        <v>286</v>
      </c>
      <c r="O131" s="16" t="s">
        <v>523</v>
      </c>
      <c r="P131" s="16">
        <v>210</v>
      </c>
      <c r="Q131" s="16" t="s">
        <v>268</v>
      </c>
      <c r="R131" s="16">
        <v>9.91</v>
      </c>
      <c r="S131" s="16">
        <v>4.22</v>
      </c>
      <c r="T131" s="16">
        <v>3.9</v>
      </c>
      <c r="U131" s="16">
        <v>2</v>
      </c>
      <c r="V131" s="17" t="s">
        <v>534</v>
      </c>
      <c r="W131" s="16" t="s">
        <v>537</v>
      </c>
      <c r="X131" s="16" t="s">
        <v>251</v>
      </c>
      <c r="Y131" s="16" t="s">
        <v>308</v>
      </c>
      <c r="Z131" s="77">
        <v>38700</v>
      </c>
      <c r="AA131" s="77">
        <v>13276</v>
      </c>
      <c r="AB131" s="77">
        <f t="shared" si="202"/>
        <v>51976</v>
      </c>
      <c r="AC131" s="16" t="s">
        <v>560</v>
      </c>
      <c r="AD131" s="16">
        <v>5</v>
      </c>
      <c r="AE131" s="16">
        <v>95</v>
      </c>
      <c r="AF131" s="16" t="s">
        <v>473</v>
      </c>
    </row>
    <row r="132" spans="1:32" hidden="1">
      <c r="A132" s="16">
        <v>2</v>
      </c>
      <c r="B132" s="17" t="s">
        <v>519</v>
      </c>
      <c r="C132" s="16">
        <v>42</v>
      </c>
      <c r="D132" s="16" t="s">
        <v>520</v>
      </c>
      <c r="E132" s="16">
        <v>41.8</v>
      </c>
      <c r="F132" s="16">
        <v>43.5</v>
      </c>
      <c r="G132" s="16">
        <v>1.3</v>
      </c>
      <c r="H132" s="16" t="s">
        <v>521</v>
      </c>
      <c r="I132" s="16" t="s">
        <v>522</v>
      </c>
      <c r="J132" s="16">
        <v>8.6999999999999993</v>
      </c>
      <c r="K132" s="16">
        <v>8.36</v>
      </c>
      <c r="L132" s="16" t="s">
        <v>527</v>
      </c>
      <c r="M132" s="16">
        <v>1.45</v>
      </c>
      <c r="N132" s="16" t="s">
        <v>286</v>
      </c>
      <c r="O132" s="16" t="s">
        <v>523</v>
      </c>
      <c r="P132" s="16">
        <v>210</v>
      </c>
      <c r="Q132" s="16" t="s">
        <v>268</v>
      </c>
      <c r="R132" s="16">
        <v>9.91</v>
      </c>
      <c r="S132" s="16">
        <v>4.22</v>
      </c>
      <c r="T132" s="16">
        <v>3.9</v>
      </c>
      <c r="U132" s="16">
        <v>2</v>
      </c>
      <c r="V132" s="17" t="s">
        <v>534</v>
      </c>
      <c r="W132" s="16" t="s">
        <v>537</v>
      </c>
      <c r="X132" s="16" t="s">
        <v>251</v>
      </c>
      <c r="Y132" s="16" t="s">
        <v>308</v>
      </c>
      <c r="Z132" s="77">
        <v>38700</v>
      </c>
      <c r="AA132" s="77">
        <v>13276</v>
      </c>
      <c r="AB132" s="77">
        <f t="shared" ref="AB132" si="211">AA132+Z132</f>
        <v>51976</v>
      </c>
      <c r="AC132" s="16" t="s">
        <v>561</v>
      </c>
      <c r="AD132" s="16">
        <v>5</v>
      </c>
      <c r="AE132" s="16">
        <v>95</v>
      </c>
      <c r="AF132" s="16" t="s">
        <v>471</v>
      </c>
    </row>
    <row r="133" spans="1:32" hidden="1">
      <c r="A133" s="16">
        <v>2</v>
      </c>
      <c r="B133" s="17" t="s">
        <v>519</v>
      </c>
      <c r="C133" s="16">
        <v>42</v>
      </c>
      <c r="D133" s="16" t="s">
        <v>520</v>
      </c>
      <c r="E133" s="16">
        <v>41.8</v>
      </c>
      <c r="F133" s="16">
        <v>43.5</v>
      </c>
      <c r="G133" s="16">
        <v>1.3</v>
      </c>
      <c r="H133" s="16" t="s">
        <v>521</v>
      </c>
      <c r="I133" s="16" t="s">
        <v>522</v>
      </c>
      <c r="J133" s="16">
        <v>8.6999999999999993</v>
      </c>
      <c r="K133" s="16">
        <v>8.36</v>
      </c>
      <c r="L133" s="16" t="s">
        <v>527</v>
      </c>
      <c r="M133" s="16">
        <v>1.45</v>
      </c>
      <c r="N133" s="16" t="s">
        <v>286</v>
      </c>
      <c r="O133" s="16" t="s">
        <v>523</v>
      </c>
      <c r="P133" s="16">
        <v>210</v>
      </c>
      <c r="Q133" s="16" t="s">
        <v>268</v>
      </c>
      <c r="R133" s="16">
        <v>9.91</v>
      </c>
      <c r="S133" s="16">
        <v>4.22</v>
      </c>
      <c r="T133" s="16">
        <v>3.9</v>
      </c>
      <c r="U133" s="16">
        <v>2</v>
      </c>
      <c r="V133" s="17" t="s">
        <v>534</v>
      </c>
      <c r="W133" s="16" t="s">
        <v>538</v>
      </c>
      <c r="X133" s="16" t="s">
        <v>251</v>
      </c>
      <c r="Y133" s="16" t="s">
        <v>307</v>
      </c>
      <c r="Z133" s="77">
        <v>38700</v>
      </c>
      <c r="AA133" s="77">
        <v>14910</v>
      </c>
      <c r="AB133" s="77">
        <f t="shared" si="202"/>
        <v>53610</v>
      </c>
      <c r="AC133" s="16" t="s">
        <v>564</v>
      </c>
      <c r="AD133" s="16">
        <v>5</v>
      </c>
      <c r="AE133" s="16">
        <v>95</v>
      </c>
      <c r="AF133" s="16" t="s">
        <v>470</v>
      </c>
    </row>
    <row r="134" spans="1:32" hidden="1">
      <c r="A134" s="16">
        <v>2</v>
      </c>
      <c r="B134" s="17" t="s">
        <v>519</v>
      </c>
      <c r="C134" s="16">
        <v>42</v>
      </c>
      <c r="D134" s="16" t="s">
        <v>520</v>
      </c>
      <c r="E134" s="16">
        <v>41.8</v>
      </c>
      <c r="F134" s="16">
        <v>43.5</v>
      </c>
      <c r="G134" s="16">
        <v>1.3</v>
      </c>
      <c r="H134" s="16" t="s">
        <v>521</v>
      </c>
      <c r="I134" s="16" t="s">
        <v>522</v>
      </c>
      <c r="J134" s="16">
        <v>8.6999999999999993</v>
      </c>
      <c r="K134" s="16">
        <v>8.36</v>
      </c>
      <c r="L134" s="16" t="s">
        <v>527</v>
      </c>
      <c r="M134" s="16">
        <v>1.45</v>
      </c>
      <c r="N134" s="16" t="s">
        <v>286</v>
      </c>
      <c r="O134" s="16" t="s">
        <v>523</v>
      </c>
      <c r="P134" s="16">
        <v>210</v>
      </c>
      <c r="Q134" s="16" t="s">
        <v>268</v>
      </c>
      <c r="R134" s="16">
        <v>9.91</v>
      </c>
      <c r="S134" s="16">
        <v>4.22</v>
      </c>
      <c r="T134" s="16">
        <v>3.9</v>
      </c>
      <c r="U134" s="16">
        <v>2</v>
      </c>
      <c r="V134" s="17" t="s">
        <v>534</v>
      </c>
      <c r="W134" s="16" t="s">
        <v>538</v>
      </c>
      <c r="X134" s="16" t="s">
        <v>251</v>
      </c>
      <c r="Y134" s="16" t="s">
        <v>307</v>
      </c>
      <c r="Z134" s="77">
        <v>38700</v>
      </c>
      <c r="AA134" s="77">
        <v>14910</v>
      </c>
      <c r="AB134" s="77">
        <f t="shared" ref="AB134" si="212">AA134+Z134</f>
        <v>53610</v>
      </c>
      <c r="AC134" s="16" t="s">
        <v>565</v>
      </c>
      <c r="AD134" s="16">
        <v>5</v>
      </c>
      <c r="AE134" s="16">
        <v>95</v>
      </c>
      <c r="AF134" s="16" t="s">
        <v>469</v>
      </c>
    </row>
    <row r="135" spans="1:32" hidden="1">
      <c r="A135" s="16">
        <v>1</v>
      </c>
      <c r="B135" s="17" t="s">
        <v>519</v>
      </c>
      <c r="C135" s="16">
        <v>50</v>
      </c>
      <c r="D135" s="16" t="s">
        <v>520</v>
      </c>
      <c r="E135" s="16">
        <v>49.4</v>
      </c>
      <c r="F135" s="16">
        <v>51.7</v>
      </c>
      <c r="G135" s="16">
        <v>1.33</v>
      </c>
      <c r="H135" s="16" t="s">
        <v>521</v>
      </c>
      <c r="I135" s="16" t="s">
        <v>522</v>
      </c>
      <c r="J135" s="16">
        <v>10.34</v>
      </c>
      <c r="K135" s="16">
        <v>9.879999999999999</v>
      </c>
      <c r="L135" s="16" t="s">
        <v>527</v>
      </c>
      <c r="M135" s="16" t="s">
        <v>527</v>
      </c>
      <c r="N135" s="16" t="s">
        <v>286</v>
      </c>
      <c r="O135" s="16" t="s">
        <v>523</v>
      </c>
      <c r="P135" s="16">
        <v>120</v>
      </c>
      <c r="Q135" s="16" t="s">
        <v>268</v>
      </c>
      <c r="R135" s="16">
        <v>11.71</v>
      </c>
      <c r="S135" s="16">
        <v>4.22</v>
      </c>
      <c r="T135" s="16">
        <v>3.8</v>
      </c>
      <c r="U135" s="16">
        <v>1</v>
      </c>
      <c r="V135" s="17" t="s">
        <v>534</v>
      </c>
      <c r="W135" s="16" t="s">
        <v>538</v>
      </c>
      <c r="X135" s="16" t="s">
        <v>250</v>
      </c>
      <c r="Y135" s="16" t="s">
        <v>307</v>
      </c>
      <c r="Z135" s="77">
        <v>20650</v>
      </c>
      <c r="AA135" s="77">
        <v>7455</v>
      </c>
      <c r="AB135" s="77">
        <f t="shared" si="202"/>
        <v>28105</v>
      </c>
      <c r="AC135" s="16" t="s">
        <v>563</v>
      </c>
      <c r="AD135" s="16">
        <v>7</v>
      </c>
      <c r="AE135" s="16">
        <v>93</v>
      </c>
      <c r="AF135" s="16" t="s">
        <v>478</v>
      </c>
    </row>
    <row r="136" spans="1:32" hidden="1">
      <c r="A136" s="16">
        <v>1</v>
      </c>
      <c r="B136" s="17" t="s">
        <v>519</v>
      </c>
      <c r="C136" s="16">
        <v>50</v>
      </c>
      <c r="D136" s="16" t="s">
        <v>520</v>
      </c>
      <c r="E136" s="16">
        <v>49.4</v>
      </c>
      <c r="F136" s="16">
        <v>51.7</v>
      </c>
      <c r="G136" s="16">
        <v>1.33</v>
      </c>
      <c r="H136" s="16" t="s">
        <v>521</v>
      </c>
      <c r="I136" s="16" t="s">
        <v>522</v>
      </c>
      <c r="J136" s="16">
        <v>10.34</v>
      </c>
      <c r="K136" s="16">
        <v>9.879999999999999</v>
      </c>
      <c r="L136" s="16" t="s">
        <v>527</v>
      </c>
      <c r="M136" s="16" t="s">
        <v>527</v>
      </c>
      <c r="N136" s="16" t="s">
        <v>286</v>
      </c>
      <c r="O136" s="16" t="s">
        <v>523</v>
      </c>
      <c r="P136" s="16">
        <v>120</v>
      </c>
      <c r="Q136" s="16" t="s">
        <v>268</v>
      </c>
      <c r="R136" s="16">
        <v>11.71</v>
      </c>
      <c r="S136" s="16">
        <v>4.22</v>
      </c>
      <c r="T136" s="16">
        <v>3.8</v>
      </c>
      <c r="U136" s="16">
        <v>1</v>
      </c>
      <c r="V136" s="17" t="s">
        <v>534</v>
      </c>
      <c r="W136" s="16" t="s">
        <v>540</v>
      </c>
      <c r="X136" s="16" t="s">
        <v>250</v>
      </c>
      <c r="Y136" s="16" t="s">
        <v>306</v>
      </c>
      <c r="Z136" s="77">
        <v>20650</v>
      </c>
      <c r="AA136" s="77">
        <v>9140</v>
      </c>
      <c r="AB136" s="77">
        <f t="shared" si="202"/>
        <v>29790</v>
      </c>
      <c r="AC136" s="16" t="s">
        <v>557</v>
      </c>
      <c r="AD136" s="16">
        <v>7</v>
      </c>
      <c r="AE136" s="16">
        <v>93</v>
      </c>
      <c r="AF136" s="16" t="s">
        <v>477</v>
      </c>
    </row>
    <row r="137" spans="1:32" hidden="1">
      <c r="A137" s="16">
        <v>1</v>
      </c>
      <c r="B137" s="17" t="s">
        <v>519</v>
      </c>
      <c r="C137" s="16">
        <v>50</v>
      </c>
      <c r="D137" s="16" t="s">
        <v>520</v>
      </c>
      <c r="E137" s="16">
        <v>49.4</v>
      </c>
      <c r="F137" s="16">
        <v>51.7</v>
      </c>
      <c r="G137" s="16">
        <v>1.33</v>
      </c>
      <c r="H137" s="16" t="s">
        <v>521</v>
      </c>
      <c r="I137" s="16" t="s">
        <v>522</v>
      </c>
      <c r="J137" s="16">
        <v>10.34</v>
      </c>
      <c r="K137" s="16">
        <v>9.879999999999999</v>
      </c>
      <c r="L137" s="16" t="s">
        <v>527</v>
      </c>
      <c r="M137" s="16" t="s">
        <v>527</v>
      </c>
      <c r="N137" s="16" t="s">
        <v>286</v>
      </c>
      <c r="O137" s="16" t="s">
        <v>523</v>
      </c>
      <c r="P137" s="16">
        <v>120</v>
      </c>
      <c r="Q137" s="16" t="s">
        <v>268</v>
      </c>
      <c r="R137" s="16">
        <v>11.71</v>
      </c>
      <c r="S137" s="16">
        <v>4.22</v>
      </c>
      <c r="T137" s="16">
        <v>3.8</v>
      </c>
      <c r="U137" s="16">
        <v>2</v>
      </c>
      <c r="V137" s="17" t="s">
        <v>534</v>
      </c>
      <c r="W137" s="16" t="s">
        <v>536</v>
      </c>
      <c r="X137" s="16" t="s">
        <v>250</v>
      </c>
      <c r="Y137" s="16" t="s">
        <v>309</v>
      </c>
      <c r="Z137" s="77">
        <v>20650</v>
      </c>
      <c r="AA137" s="77">
        <v>10286</v>
      </c>
      <c r="AB137" s="77">
        <f t="shared" si="202"/>
        <v>30936</v>
      </c>
      <c r="AC137" s="16" t="s">
        <v>558</v>
      </c>
      <c r="AD137" s="16">
        <v>5</v>
      </c>
      <c r="AE137" s="16">
        <v>95</v>
      </c>
      <c r="AF137" s="16" t="s">
        <v>476</v>
      </c>
    </row>
    <row r="138" spans="1:32" hidden="1">
      <c r="A138" s="16">
        <v>1</v>
      </c>
      <c r="B138" s="17" t="s">
        <v>519</v>
      </c>
      <c r="C138" s="16">
        <v>50</v>
      </c>
      <c r="D138" s="16" t="s">
        <v>520</v>
      </c>
      <c r="E138" s="16">
        <v>49.4</v>
      </c>
      <c r="F138" s="16">
        <v>51.7</v>
      </c>
      <c r="G138" s="16">
        <v>1.33</v>
      </c>
      <c r="H138" s="16" t="s">
        <v>521</v>
      </c>
      <c r="I138" s="16" t="s">
        <v>522</v>
      </c>
      <c r="J138" s="16">
        <v>10.34</v>
      </c>
      <c r="K138" s="16">
        <v>9.879999999999999</v>
      </c>
      <c r="L138" s="16" t="s">
        <v>527</v>
      </c>
      <c r="M138" s="16" t="s">
        <v>527</v>
      </c>
      <c r="N138" s="16" t="s">
        <v>286</v>
      </c>
      <c r="O138" s="16" t="s">
        <v>523</v>
      </c>
      <c r="P138" s="16">
        <v>120</v>
      </c>
      <c r="Q138" s="16" t="s">
        <v>268</v>
      </c>
      <c r="R138" s="16">
        <v>11.71</v>
      </c>
      <c r="S138" s="16">
        <v>4.22</v>
      </c>
      <c r="T138" s="16">
        <v>3.8</v>
      </c>
      <c r="U138" s="16">
        <v>2</v>
      </c>
      <c r="V138" s="17" t="s">
        <v>534</v>
      </c>
      <c r="W138" s="16" t="s">
        <v>536</v>
      </c>
      <c r="X138" s="16" t="s">
        <v>250</v>
      </c>
      <c r="Y138" s="16" t="s">
        <v>309</v>
      </c>
      <c r="Z138" s="77">
        <v>20650</v>
      </c>
      <c r="AA138" s="77">
        <v>10286</v>
      </c>
      <c r="AB138" s="77">
        <f t="shared" ref="AB138" si="213">AA138+Z138</f>
        <v>30936</v>
      </c>
      <c r="AC138" s="16" t="s">
        <v>559</v>
      </c>
      <c r="AD138" s="16">
        <v>5</v>
      </c>
      <c r="AE138" s="16">
        <v>95</v>
      </c>
      <c r="AF138" s="16" t="s">
        <v>475</v>
      </c>
    </row>
    <row r="139" spans="1:32" hidden="1">
      <c r="A139" s="16">
        <v>2</v>
      </c>
      <c r="B139" s="17" t="s">
        <v>519</v>
      </c>
      <c r="C139" s="16">
        <v>50</v>
      </c>
      <c r="D139" s="16" t="s">
        <v>520</v>
      </c>
      <c r="E139" s="16">
        <v>49.4</v>
      </c>
      <c r="F139" s="16">
        <v>51.7</v>
      </c>
      <c r="G139" s="16">
        <v>1.33</v>
      </c>
      <c r="H139" s="16" t="s">
        <v>521</v>
      </c>
      <c r="I139" s="16" t="s">
        <v>522</v>
      </c>
      <c r="J139" s="16">
        <v>10.34</v>
      </c>
      <c r="K139" s="16">
        <v>9.879999999999999</v>
      </c>
      <c r="L139" s="16" t="s">
        <v>527</v>
      </c>
      <c r="M139" s="16" t="s">
        <v>527</v>
      </c>
      <c r="N139" s="16" t="s">
        <v>286</v>
      </c>
      <c r="O139" s="16" t="s">
        <v>523</v>
      </c>
      <c r="P139" s="16">
        <v>240</v>
      </c>
      <c r="Q139" s="16" t="s">
        <v>268</v>
      </c>
      <c r="R139" s="16">
        <v>11.71</v>
      </c>
      <c r="S139" s="16">
        <v>4.22</v>
      </c>
      <c r="T139" s="16">
        <v>3.8</v>
      </c>
      <c r="U139" s="16">
        <v>2</v>
      </c>
      <c r="V139" s="17" t="s">
        <v>534</v>
      </c>
      <c r="W139" s="16" t="s">
        <v>538</v>
      </c>
      <c r="X139" s="16" t="s">
        <v>250</v>
      </c>
      <c r="Y139" s="16" t="s">
        <v>307</v>
      </c>
      <c r="Z139" s="77">
        <v>41300</v>
      </c>
      <c r="AA139" s="77">
        <v>14910</v>
      </c>
      <c r="AB139" s="77">
        <f t="shared" si="202"/>
        <v>56210</v>
      </c>
      <c r="AC139" s="16" t="s">
        <v>564</v>
      </c>
      <c r="AD139" s="16">
        <v>5</v>
      </c>
      <c r="AE139" s="16">
        <v>95</v>
      </c>
      <c r="AF139" s="16" t="s">
        <v>470</v>
      </c>
    </row>
    <row r="140" spans="1:32" hidden="1">
      <c r="A140" s="16">
        <v>2</v>
      </c>
      <c r="B140" s="17" t="s">
        <v>519</v>
      </c>
      <c r="C140" s="16">
        <v>50</v>
      </c>
      <c r="D140" s="16" t="s">
        <v>520</v>
      </c>
      <c r="E140" s="16">
        <v>49.4</v>
      </c>
      <c r="F140" s="16">
        <v>51.7</v>
      </c>
      <c r="G140" s="16">
        <v>1.33</v>
      </c>
      <c r="H140" s="16" t="s">
        <v>521</v>
      </c>
      <c r="I140" s="16" t="s">
        <v>522</v>
      </c>
      <c r="J140" s="16">
        <v>10.34</v>
      </c>
      <c r="K140" s="16">
        <v>9.879999999999999</v>
      </c>
      <c r="L140" s="16" t="s">
        <v>527</v>
      </c>
      <c r="M140" s="16" t="s">
        <v>527</v>
      </c>
      <c r="N140" s="16" t="s">
        <v>286</v>
      </c>
      <c r="O140" s="16" t="s">
        <v>523</v>
      </c>
      <c r="P140" s="16">
        <v>240</v>
      </c>
      <c r="Q140" s="16" t="s">
        <v>268</v>
      </c>
      <c r="R140" s="16">
        <v>11.71</v>
      </c>
      <c r="S140" s="16">
        <v>4.22</v>
      </c>
      <c r="T140" s="16">
        <v>3.8</v>
      </c>
      <c r="U140" s="16">
        <v>2</v>
      </c>
      <c r="V140" s="17" t="s">
        <v>534</v>
      </c>
      <c r="W140" s="16" t="s">
        <v>538</v>
      </c>
      <c r="X140" s="16" t="s">
        <v>250</v>
      </c>
      <c r="Y140" s="16" t="s">
        <v>307</v>
      </c>
      <c r="Z140" s="77">
        <v>41300</v>
      </c>
      <c r="AA140" s="77">
        <v>14910</v>
      </c>
      <c r="AB140" s="77">
        <f t="shared" ref="AB140" si="214">AA140+Z140</f>
        <v>56210</v>
      </c>
      <c r="AC140" s="16" t="s">
        <v>565</v>
      </c>
      <c r="AD140" s="16">
        <v>5</v>
      </c>
      <c r="AE140" s="16">
        <v>95</v>
      </c>
      <c r="AF140" s="16" t="s">
        <v>469</v>
      </c>
    </row>
    <row r="141" spans="1:32" hidden="1">
      <c r="A141" s="16">
        <v>1</v>
      </c>
      <c r="B141" s="17" t="s">
        <v>530</v>
      </c>
      <c r="C141" s="16">
        <v>2017</v>
      </c>
      <c r="D141" s="16" t="s">
        <v>520</v>
      </c>
      <c r="E141" s="16">
        <v>56.7</v>
      </c>
      <c r="F141" s="16">
        <v>58.9</v>
      </c>
      <c r="G141" s="16">
        <v>1.36</v>
      </c>
      <c r="H141" s="16" t="s">
        <v>521</v>
      </c>
      <c r="I141" s="16" t="s">
        <v>522</v>
      </c>
      <c r="J141" s="16">
        <v>11.78</v>
      </c>
      <c r="K141" s="16">
        <v>11.34</v>
      </c>
      <c r="L141" s="16" t="s">
        <v>527</v>
      </c>
      <c r="M141" s="16" t="s">
        <v>527</v>
      </c>
      <c r="N141" s="16" t="s">
        <v>285</v>
      </c>
      <c r="O141" s="16" t="s">
        <v>523</v>
      </c>
      <c r="P141" s="16">
        <v>283.5</v>
      </c>
      <c r="Q141" s="16" t="s">
        <v>268</v>
      </c>
      <c r="R141" s="16">
        <v>13.83</v>
      </c>
      <c r="S141" s="16">
        <v>4.0999999999999996</v>
      </c>
      <c r="T141" s="16">
        <v>3.8</v>
      </c>
      <c r="U141" s="16">
        <v>1</v>
      </c>
      <c r="V141" s="17" t="s">
        <v>534</v>
      </c>
      <c r="W141" s="16" t="s">
        <v>540</v>
      </c>
      <c r="X141" s="16"/>
      <c r="Y141" s="16" t="s">
        <v>306</v>
      </c>
      <c r="Z141" s="77">
        <v>30679.3</v>
      </c>
      <c r="AA141" s="77">
        <v>9140</v>
      </c>
      <c r="AB141" s="77">
        <f t="shared" si="202"/>
        <v>39819.300000000003</v>
      </c>
      <c r="AC141" s="16" t="s">
        <v>557</v>
      </c>
      <c r="AD141" s="16">
        <v>7</v>
      </c>
      <c r="AE141" s="16">
        <v>93</v>
      </c>
      <c r="AF141" s="16" t="s">
        <v>477</v>
      </c>
    </row>
    <row r="142" spans="1:32" hidden="1">
      <c r="A142" s="16">
        <v>1</v>
      </c>
      <c r="B142" s="17" t="s">
        <v>530</v>
      </c>
      <c r="C142" s="16">
        <v>2017</v>
      </c>
      <c r="D142" s="16" t="s">
        <v>520</v>
      </c>
      <c r="E142" s="16">
        <v>56.7</v>
      </c>
      <c r="F142" s="16">
        <v>58.9</v>
      </c>
      <c r="G142" s="16">
        <v>1.36</v>
      </c>
      <c r="H142" s="16" t="s">
        <v>521</v>
      </c>
      <c r="I142" s="16" t="s">
        <v>522</v>
      </c>
      <c r="J142" s="16">
        <v>11.78</v>
      </c>
      <c r="K142" s="16">
        <v>11.34</v>
      </c>
      <c r="L142" s="16" t="s">
        <v>527</v>
      </c>
      <c r="M142" s="16" t="s">
        <v>527</v>
      </c>
      <c r="N142" s="16" t="s">
        <v>285</v>
      </c>
      <c r="O142" s="16" t="s">
        <v>523</v>
      </c>
      <c r="P142" s="16">
        <v>283.5</v>
      </c>
      <c r="Q142" s="16" t="s">
        <v>268</v>
      </c>
      <c r="R142" s="16">
        <v>13.83</v>
      </c>
      <c r="S142" s="16">
        <v>4.0999999999999996</v>
      </c>
      <c r="T142" s="16">
        <v>3.8</v>
      </c>
      <c r="U142" s="16">
        <v>1</v>
      </c>
      <c r="V142" s="17" t="s">
        <v>534</v>
      </c>
      <c r="W142" s="16" t="s">
        <v>541</v>
      </c>
      <c r="X142" s="16"/>
      <c r="Y142" s="16" t="s">
        <v>305</v>
      </c>
      <c r="Z142" s="77">
        <v>30679.3</v>
      </c>
      <c r="AA142" s="77">
        <v>10401</v>
      </c>
      <c r="AB142" s="77">
        <f t="shared" si="202"/>
        <v>41080.300000000003</v>
      </c>
      <c r="AC142" s="16" t="s">
        <v>558</v>
      </c>
      <c r="AD142" s="16">
        <v>5</v>
      </c>
      <c r="AE142" s="16">
        <v>95</v>
      </c>
      <c r="AF142" s="16" t="s">
        <v>476</v>
      </c>
    </row>
    <row r="143" spans="1:32" hidden="1">
      <c r="A143" s="16">
        <v>1</v>
      </c>
      <c r="B143" s="17" t="s">
        <v>530</v>
      </c>
      <c r="C143" s="16">
        <v>2017</v>
      </c>
      <c r="D143" s="16" t="s">
        <v>520</v>
      </c>
      <c r="E143" s="16">
        <v>56.7</v>
      </c>
      <c r="F143" s="16">
        <v>58.9</v>
      </c>
      <c r="G143" s="16">
        <v>1.36</v>
      </c>
      <c r="H143" s="16" t="s">
        <v>521</v>
      </c>
      <c r="I143" s="16" t="s">
        <v>522</v>
      </c>
      <c r="J143" s="16">
        <v>11.78</v>
      </c>
      <c r="K143" s="16">
        <v>11.34</v>
      </c>
      <c r="L143" s="16" t="s">
        <v>527</v>
      </c>
      <c r="M143" s="16" t="s">
        <v>527</v>
      </c>
      <c r="N143" s="16" t="s">
        <v>285</v>
      </c>
      <c r="O143" s="16" t="s">
        <v>523</v>
      </c>
      <c r="P143" s="16">
        <v>283.5</v>
      </c>
      <c r="Q143" s="16" t="s">
        <v>268</v>
      </c>
      <c r="R143" s="16">
        <v>13.83</v>
      </c>
      <c r="S143" s="16">
        <v>4.0999999999999996</v>
      </c>
      <c r="T143" s="16">
        <v>3.8</v>
      </c>
      <c r="U143" s="16">
        <v>1</v>
      </c>
      <c r="V143" s="17" t="s">
        <v>534</v>
      </c>
      <c r="W143" s="16" t="s">
        <v>541</v>
      </c>
      <c r="X143" s="16"/>
      <c r="Y143" s="16" t="s">
        <v>305</v>
      </c>
      <c r="Z143" s="77">
        <v>30679.3</v>
      </c>
      <c r="AA143" s="77">
        <v>10401</v>
      </c>
      <c r="AB143" s="77">
        <f t="shared" ref="AB143" si="215">AA143+Z143</f>
        <v>41080.300000000003</v>
      </c>
      <c r="AC143" s="16" t="s">
        <v>559</v>
      </c>
      <c r="AD143" s="16">
        <v>5</v>
      </c>
      <c r="AE143" s="16">
        <v>95</v>
      </c>
      <c r="AF143" s="16" t="s">
        <v>475</v>
      </c>
    </row>
    <row r="144" spans="1:32" hidden="1">
      <c r="A144" s="16">
        <v>1</v>
      </c>
      <c r="B144" s="17" t="s">
        <v>530</v>
      </c>
      <c r="C144" s="16">
        <v>2017</v>
      </c>
      <c r="D144" s="16" t="s">
        <v>520</v>
      </c>
      <c r="E144" s="16">
        <v>56.7</v>
      </c>
      <c r="F144" s="16">
        <v>58.9</v>
      </c>
      <c r="G144" s="16">
        <v>1.36</v>
      </c>
      <c r="H144" s="16" t="s">
        <v>521</v>
      </c>
      <c r="I144" s="16" t="s">
        <v>522</v>
      </c>
      <c r="J144" s="16">
        <v>11.78</v>
      </c>
      <c r="K144" s="16">
        <v>11.34</v>
      </c>
      <c r="L144" s="16" t="s">
        <v>527</v>
      </c>
      <c r="M144" s="16" t="s">
        <v>527</v>
      </c>
      <c r="N144" s="16" t="s">
        <v>285</v>
      </c>
      <c r="O144" s="16" t="s">
        <v>523</v>
      </c>
      <c r="P144" s="16">
        <v>283.5</v>
      </c>
      <c r="Q144" s="16" t="s">
        <v>268</v>
      </c>
      <c r="R144" s="16">
        <v>13.83</v>
      </c>
      <c r="S144" s="16">
        <v>4.0999999999999996</v>
      </c>
      <c r="T144" s="16">
        <v>3.8</v>
      </c>
      <c r="U144" s="16">
        <v>2</v>
      </c>
      <c r="V144" s="17" t="s">
        <v>534</v>
      </c>
      <c r="W144" s="16" t="s">
        <v>536</v>
      </c>
      <c r="X144" s="16"/>
      <c r="Y144" s="16" t="s">
        <v>309</v>
      </c>
      <c r="Z144" s="77">
        <v>30679.3</v>
      </c>
      <c r="AA144" s="77">
        <v>10286</v>
      </c>
      <c r="AB144" s="77">
        <f t="shared" si="202"/>
        <v>40965.300000000003</v>
      </c>
      <c r="AC144" s="16" t="s">
        <v>558</v>
      </c>
      <c r="AD144" s="16">
        <v>5</v>
      </c>
      <c r="AE144" s="16">
        <v>95</v>
      </c>
      <c r="AF144" s="16" t="s">
        <v>476</v>
      </c>
    </row>
    <row r="145" spans="1:32" hidden="1">
      <c r="A145" s="16">
        <v>1</v>
      </c>
      <c r="B145" s="17" t="s">
        <v>530</v>
      </c>
      <c r="C145" s="16">
        <v>2017</v>
      </c>
      <c r="D145" s="16" t="s">
        <v>520</v>
      </c>
      <c r="E145" s="16">
        <v>56.7</v>
      </c>
      <c r="F145" s="16">
        <v>58.9</v>
      </c>
      <c r="G145" s="16">
        <v>1.36</v>
      </c>
      <c r="H145" s="16" t="s">
        <v>521</v>
      </c>
      <c r="I145" s="16" t="s">
        <v>522</v>
      </c>
      <c r="J145" s="16">
        <v>11.78</v>
      </c>
      <c r="K145" s="16">
        <v>11.34</v>
      </c>
      <c r="L145" s="16" t="s">
        <v>527</v>
      </c>
      <c r="M145" s="16" t="s">
        <v>527</v>
      </c>
      <c r="N145" s="16" t="s">
        <v>285</v>
      </c>
      <c r="O145" s="16" t="s">
        <v>523</v>
      </c>
      <c r="P145" s="16">
        <v>283.5</v>
      </c>
      <c r="Q145" s="16" t="s">
        <v>268</v>
      </c>
      <c r="R145" s="16">
        <v>13.83</v>
      </c>
      <c r="S145" s="16">
        <v>4.0999999999999996</v>
      </c>
      <c r="T145" s="16">
        <v>3.8</v>
      </c>
      <c r="U145" s="16">
        <v>2</v>
      </c>
      <c r="V145" s="17" t="s">
        <v>534</v>
      </c>
      <c r="W145" s="16" t="s">
        <v>536</v>
      </c>
      <c r="X145" s="16"/>
      <c r="Y145" s="16" t="s">
        <v>309</v>
      </c>
      <c r="Z145" s="77">
        <v>30679.3</v>
      </c>
      <c r="AA145" s="77">
        <v>10286</v>
      </c>
      <c r="AB145" s="77">
        <f t="shared" ref="AB145" si="216">AA145+Z145</f>
        <v>40965.300000000003</v>
      </c>
      <c r="AC145" s="16" t="s">
        <v>559</v>
      </c>
      <c r="AD145" s="16">
        <v>5</v>
      </c>
      <c r="AE145" s="16">
        <v>95</v>
      </c>
      <c r="AF145" s="16" t="s">
        <v>475</v>
      </c>
    </row>
    <row r="146" spans="1:32" hidden="1">
      <c r="A146" s="16">
        <v>1</v>
      </c>
      <c r="B146" s="17" t="s">
        <v>530</v>
      </c>
      <c r="C146" s="16">
        <v>2019</v>
      </c>
      <c r="D146" s="16" t="s">
        <v>520</v>
      </c>
      <c r="E146" s="16">
        <v>65.599999999999994</v>
      </c>
      <c r="F146" s="16">
        <v>67.900000000000006</v>
      </c>
      <c r="G146" s="16">
        <v>1.34</v>
      </c>
      <c r="H146" s="16" t="s">
        <v>521</v>
      </c>
      <c r="I146" s="16" t="s">
        <v>522</v>
      </c>
      <c r="J146" s="16">
        <v>13.580000000000002</v>
      </c>
      <c r="K146" s="16">
        <v>13.12</v>
      </c>
      <c r="L146" s="16" t="s">
        <v>527</v>
      </c>
      <c r="M146" s="16" t="s">
        <v>527</v>
      </c>
      <c r="N146" s="16" t="s">
        <v>285</v>
      </c>
      <c r="O146" s="16" t="s">
        <v>523</v>
      </c>
      <c r="P146" s="16">
        <v>328</v>
      </c>
      <c r="Q146" s="16" t="s">
        <v>245</v>
      </c>
      <c r="R146" s="16">
        <v>16</v>
      </c>
      <c r="S146" s="16">
        <v>4.0999999999999996</v>
      </c>
      <c r="T146" s="16">
        <v>3.8</v>
      </c>
      <c r="U146" s="16">
        <v>1</v>
      </c>
      <c r="V146" s="17" t="s">
        <v>534</v>
      </c>
      <c r="W146" s="16" t="s">
        <v>541</v>
      </c>
      <c r="X146" s="16"/>
      <c r="Y146" s="16" t="s">
        <v>305</v>
      </c>
      <c r="Z146" s="77">
        <v>35111.35</v>
      </c>
      <c r="AA146" s="77">
        <v>10401</v>
      </c>
      <c r="AB146" s="77">
        <f t="shared" si="202"/>
        <v>45512.35</v>
      </c>
      <c r="AC146" s="16" t="s">
        <v>558</v>
      </c>
      <c r="AD146" s="16">
        <v>5</v>
      </c>
      <c r="AE146" s="16">
        <v>95</v>
      </c>
      <c r="AF146" s="16" t="s">
        <v>476</v>
      </c>
    </row>
    <row r="147" spans="1:32" hidden="1">
      <c r="A147" s="16">
        <v>1</v>
      </c>
      <c r="B147" s="17" t="s">
        <v>530</v>
      </c>
      <c r="C147" s="16">
        <v>2019</v>
      </c>
      <c r="D147" s="16" t="s">
        <v>520</v>
      </c>
      <c r="E147" s="16">
        <v>65.599999999999994</v>
      </c>
      <c r="F147" s="16">
        <v>67.900000000000006</v>
      </c>
      <c r="G147" s="16">
        <v>1.34</v>
      </c>
      <c r="H147" s="16" t="s">
        <v>521</v>
      </c>
      <c r="I147" s="16" t="s">
        <v>522</v>
      </c>
      <c r="J147" s="16">
        <v>13.580000000000002</v>
      </c>
      <c r="K147" s="16">
        <v>13.12</v>
      </c>
      <c r="L147" s="16" t="s">
        <v>527</v>
      </c>
      <c r="M147" s="16" t="s">
        <v>527</v>
      </c>
      <c r="N147" s="16" t="s">
        <v>285</v>
      </c>
      <c r="O147" s="16" t="s">
        <v>523</v>
      </c>
      <c r="P147" s="16">
        <v>328</v>
      </c>
      <c r="Q147" s="16" t="s">
        <v>245</v>
      </c>
      <c r="R147" s="16">
        <v>16</v>
      </c>
      <c r="S147" s="16">
        <v>4.0999999999999996</v>
      </c>
      <c r="T147" s="16">
        <v>3.8</v>
      </c>
      <c r="U147" s="16">
        <v>1</v>
      </c>
      <c r="V147" s="17" t="s">
        <v>534</v>
      </c>
      <c r="W147" s="16" t="s">
        <v>541</v>
      </c>
      <c r="X147" s="16"/>
      <c r="Y147" s="16" t="s">
        <v>305</v>
      </c>
      <c r="Z147" s="77">
        <v>35111.35</v>
      </c>
      <c r="AA147" s="77">
        <v>10401</v>
      </c>
      <c r="AB147" s="77">
        <f t="shared" ref="AB147" si="217">AA147+Z147</f>
        <v>45512.35</v>
      </c>
      <c r="AC147" s="16" t="s">
        <v>559</v>
      </c>
      <c r="AD147" s="16">
        <v>5</v>
      </c>
      <c r="AE147" s="16">
        <v>95</v>
      </c>
      <c r="AF147" s="16" t="s">
        <v>475</v>
      </c>
    </row>
    <row r="148" spans="1:32" hidden="1">
      <c r="A148" s="16">
        <v>1</v>
      </c>
      <c r="B148" s="17" t="s">
        <v>530</v>
      </c>
      <c r="C148" s="16">
        <v>2019</v>
      </c>
      <c r="D148" s="16" t="s">
        <v>520</v>
      </c>
      <c r="E148" s="16">
        <v>65.599999999999994</v>
      </c>
      <c r="F148" s="16">
        <v>67.900000000000006</v>
      </c>
      <c r="G148" s="16">
        <v>1.34</v>
      </c>
      <c r="H148" s="16" t="s">
        <v>521</v>
      </c>
      <c r="I148" s="16" t="s">
        <v>522</v>
      </c>
      <c r="J148" s="16">
        <v>13.580000000000002</v>
      </c>
      <c r="K148" s="16">
        <v>13.12</v>
      </c>
      <c r="L148" s="16" t="s">
        <v>527</v>
      </c>
      <c r="M148" s="16" t="s">
        <v>527</v>
      </c>
      <c r="N148" s="16" t="s">
        <v>285</v>
      </c>
      <c r="O148" s="16" t="s">
        <v>523</v>
      </c>
      <c r="P148" s="16">
        <v>328</v>
      </c>
      <c r="Q148" s="16" t="s">
        <v>245</v>
      </c>
      <c r="R148" s="16">
        <v>16</v>
      </c>
      <c r="S148" s="16">
        <v>4.0999999999999996</v>
      </c>
      <c r="T148" s="16">
        <v>3.8</v>
      </c>
      <c r="U148" s="16">
        <v>1</v>
      </c>
      <c r="V148" s="17" t="s">
        <v>534</v>
      </c>
      <c r="W148" s="16" t="s">
        <v>539</v>
      </c>
      <c r="X148" s="16"/>
      <c r="Y148" s="16" t="s">
        <v>304</v>
      </c>
      <c r="Z148" s="77">
        <v>35111.35</v>
      </c>
      <c r="AA148" s="77">
        <v>13133</v>
      </c>
      <c r="AB148" s="77">
        <f t="shared" si="202"/>
        <v>48244.35</v>
      </c>
      <c r="AC148" s="16" t="s">
        <v>560</v>
      </c>
      <c r="AD148" s="16">
        <v>5</v>
      </c>
      <c r="AE148" s="16">
        <v>95</v>
      </c>
      <c r="AF148" s="16" t="s">
        <v>473</v>
      </c>
    </row>
    <row r="149" spans="1:32" hidden="1">
      <c r="A149" s="16">
        <v>1</v>
      </c>
      <c r="B149" s="17" t="s">
        <v>530</v>
      </c>
      <c r="C149" s="16">
        <v>2019</v>
      </c>
      <c r="D149" s="16" t="s">
        <v>520</v>
      </c>
      <c r="E149" s="16">
        <v>65.599999999999994</v>
      </c>
      <c r="F149" s="16">
        <v>67.900000000000006</v>
      </c>
      <c r="G149" s="16">
        <v>1.34</v>
      </c>
      <c r="H149" s="16" t="s">
        <v>521</v>
      </c>
      <c r="I149" s="16" t="s">
        <v>522</v>
      </c>
      <c r="J149" s="16">
        <v>13.580000000000002</v>
      </c>
      <c r="K149" s="16">
        <v>13.12</v>
      </c>
      <c r="L149" s="16" t="s">
        <v>527</v>
      </c>
      <c r="M149" s="16" t="s">
        <v>527</v>
      </c>
      <c r="N149" s="16" t="s">
        <v>285</v>
      </c>
      <c r="O149" s="16" t="s">
        <v>523</v>
      </c>
      <c r="P149" s="16">
        <v>328</v>
      </c>
      <c r="Q149" s="16" t="s">
        <v>245</v>
      </c>
      <c r="R149" s="16">
        <v>16</v>
      </c>
      <c r="S149" s="16">
        <v>4.0999999999999996</v>
      </c>
      <c r="T149" s="16">
        <v>3.8</v>
      </c>
      <c r="U149" s="16">
        <v>1</v>
      </c>
      <c r="V149" s="17" t="s">
        <v>534</v>
      </c>
      <c r="W149" s="16" t="s">
        <v>539</v>
      </c>
      <c r="X149" s="16"/>
      <c r="Y149" s="16" t="s">
        <v>304</v>
      </c>
      <c r="Z149" s="77">
        <v>35111.35</v>
      </c>
      <c r="AA149" s="77">
        <v>13133</v>
      </c>
      <c r="AB149" s="77">
        <f t="shared" ref="AB149" si="218">AA149+Z149</f>
        <v>48244.35</v>
      </c>
      <c r="AC149" s="16" t="s">
        <v>561</v>
      </c>
      <c r="AD149" s="16">
        <v>5</v>
      </c>
      <c r="AE149" s="16">
        <v>95</v>
      </c>
      <c r="AF149" s="16" t="s">
        <v>471</v>
      </c>
    </row>
    <row r="150" spans="1:32" hidden="1">
      <c r="A150" s="16">
        <v>1</v>
      </c>
      <c r="B150" s="17" t="s">
        <v>530</v>
      </c>
      <c r="C150" s="16">
        <v>2019</v>
      </c>
      <c r="D150" s="16" t="s">
        <v>520</v>
      </c>
      <c r="E150" s="16">
        <v>65.599999999999994</v>
      </c>
      <c r="F150" s="16">
        <v>67.900000000000006</v>
      </c>
      <c r="G150" s="16">
        <v>1.34</v>
      </c>
      <c r="H150" s="16" t="s">
        <v>521</v>
      </c>
      <c r="I150" s="16" t="s">
        <v>522</v>
      </c>
      <c r="J150" s="16">
        <v>13.580000000000002</v>
      </c>
      <c r="K150" s="16">
        <v>13.12</v>
      </c>
      <c r="L150" s="16" t="s">
        <v>527</v>
      </c>
      <c r="M150" s="16" t="s">
        <v>527</v>
      </c>
      <c r="N150" s="16" t="s">
        <v>285</v>
      </c>
      <c r="O150" s="16" t="s">
        <v>523</v>
      </c>
      <c r="P150" s="16">
        <v>328</v>
      </c>
      <c r="Q150" s="16" t="s">
        <v>245</v>
      </c>
      <c r="R150" s="16">
        <v>16</v>
      </c>
      <c r="S150" s="16">
        <v>4.0999999999999996</v>
      </c>
      <c r="T150" s="16">
        <v>3.8</v>
      </c>
      <c r="U150" s="16">
        <v>2</v>
      </c>
      <c r="V150" s="17" t="s">
        <v>534</v>
      </c>
      <c r="W150" s="16" t="s">
        <v>537</v>
      </c>
      <c r="X150" s="16"/>
      <c r="Y150" s="16" t="s">
        <v>308</v>
      </c>
      <c r="Z150" s="77">
        <v>35111.35</v>
      </c>
      <c r="AA150" s="77">
        <v>13276</v>
      </c>
      <c r="AB150" s="77">
        <f t="shared" si="202"/>
        <v>48387.35</v>
      </c>
      <c r="AC150" s="16" t="s">
        <v>560</v>
      </c>
      <c r="AD150" s="16">
        <v>5</v>
      </c>
      <c r="AE150" s="16">
        <v>95</v>
      </c>
      <c r="AF150" s="16" t="s">
        <v>473</v>
      </c>
    </row>
    <row r="151" spans="1:32" hidden="1">
      <c r="A151" s="16">
        <v>1</v>
      </c>
      <c r="B151" s="17" t="s">
        <v>530</v>
      </c>
      <c r="C151" s="16">
        <v>2019</v>
      </c>
      <c r="D151" s="16" t="s">
        <v>520</v>
      </c>
      <c r="E151" s="16">
        <v>65.599999999999994</v>
      </c>
      <c r="F151" s="16">
        <v>67.900000000000006</v>
      </c>
      <c r="G151" s="16">
        <v>1.34</v>
      </c>
      <c r="H151" s="16" t="s">
        <v>521</v>
      </c>
      <c r="I151" s="16" t="s">
        <v>522</v>
      </c>
      <c r="J151" s="16">
        <v>13.580000000000002</v>
      </c>
      <c r="K151" s="16">
        <v>13.12</v>
      </c>
      <c r="L151" s="16" t="s">
        <v>527</v>
      </c>
      <c r="M151" s="16" t="s">
        <v>527</v>
      </c>
      <c r="N151" s="16" t="s">
        <v>285</v>
      </c>
      <c r="O151" s="16" t="s">
        <v>523</v>
      </c>
      <c r="P151" s="16">
        <v>328</v>
      </c>
      <c r="Q151" s="16" t="s">
        <v>245</v>
      </c>
      <c r="R151" s="16">
        <v>16</v>
      </c>
      <c r="S151" s="16">
        <v>4.0999999999999996</v>
      </c>
      <c r="T151" s="16">
        <v>3.8</v>
      </c>
      <c r="U151" s="16">
        <v>2</v>
      </c>
      <c r="V151" s="17" t="s">
        <v>534</v>
      </c>
      <c r="W151" s="16" t="s">
        <v>537</v>
      </c>
      <c r="X151" s="16"/>
      <c r="Y151" s="16" t="s">
        <v>308</v>
      </c>
      <c r="Z151" s="77">
        <v>35111.35</v>
      </c>
      <c r="AA151" s="77">
        <v>13276</v>
      </c>
      <c r="AB151" s="77">
        <f t="shared" ref="AB151" si="219">AA151+Z151</f>
        <v>48387.35</v>
      </c>
      <c r="AC151" s="16" t="s">
        <v>561</v>
      </c>
      <c r="AD151" s="16">
        <v>5</v>
      </c>
      <c r="AE151" s="16">
        <v>95</v>
      </c>
      <c r="AF151" s="16" t="s">
        <v>471</v>
      </c>
    </row>
    <row r="152" spans="1:32" hidden="1">
      <c r="A152" s="16">
        <v>1</v>
      </c>
      <c r="B152" s="17" t="s">
        <v>530</v>
      </c>
      <c r="C152" s="16">
        <v>2021</v>
      </c>
      <c r="D152" s="16" t="s">
        <v>520</v>
      </c>
      <c r="E152" s="16">
        <v>75</v>
      </c>
      <c r="F152" s="16">
        <v>78.5</v>
      </c>
      <c r="G152" s="16">
        <v>1.34</v>
      </c>
      <c r="H152" s="16" t="s">
        <v>521</v>
      </c>
      <c r="I152" s="16" t="s">
        <v>522</v>
      </c>
      <c r="J152" s="16">
        <v>15.7</v>
      </c>
      <c r="K152" s="16">
        <v>15</v>
      </c>
      <c r="L152" s="16" t="s">
        <v>527</v>
      </c>
      <c r="M152" s="16" t="s">
        <v>527</v>
      </c>
      <c r="N152" s="16" t="s">
        <v>285</v>
      </c>
      <c r="O152" s="16" t="s">
        <v>523</v>
      </c>
      <c r="P152" s="16">
        <v>375</v>
      </c>
      <c r="Q152" s="16" t="s">
        <v>245</v>
      </c>
      <c r="R152" s="16">
        <v>18.29</v>
      </c>
      <c r="S152" s="16">
        <v>4.0999999999999996</v>
      </c>
      <c r="T152" s="16">
        <v>3.9</v>
      </c>
      <c r="U152" s="16">
        <v>1</v>
      </c>
      <c r="V152" s="17" t="s">
        <v>534</v>
      </c>
      <c r="W152" s="16" t="s">
        <v>539</v>
      </c>
      <c r="X152" s="16"/>
      <c r="Y152" s="16" t="s">
        <v>304</v>
      </c>
      <c r="Z152" s="77">
        <v>37771.25</v>
      </c>
      <c r="AA152" s="77">
        <v>13133</v>
      </c>
      <c r="AB152" s="77">
        <f t="shared" si="202"/>
        <v>50904.25</v>
      </c>
      <c r="AC152" s="16" t="s">
        <v>560</v>
      </c>
      <c r="AD152" s="16">
        <v>5</v>
      </c>
      <c r="AE152" s="16">
        <v>95</v>
      </c>
      <c r="AF152" s="16" t="s">
        <v>473</v>
      </c>
    </row>
    <row r="153" spans="1:32" hidden="1">
      <c r="A153" s="16">
        <v>1</v>
      </c>
      <c r="B153" s="17" t="s">
        <v>530</v>
      </c>
      <c r="C153" s="16">
        <v>2021</v>
      </c>
      <c r="D153" s="16" t="s">
        <v>520</v>
      </c>
      <c r="E153" s="16">
        <v>75</v>
      </c>
      <c r="F153" s="16">
        <v>78.5</v>
      </c>
      <c r="G153" s="16">
        <v>1.34</v>
      </c>
      <c r="H153" s="16" t="s">
        <v>521</v>
      </c>
      <c r="I153" s="16" t="s">
        <v>522</v>
      </c>
      <c r="J153" s="16">
        <v>15.7</v>
      </c>
      <c r="K153" s="16">
        <v>15</v>
      </c>
      <c r="L153" s="16" t="s">
        <v>527</v>
      </c>
      <c r="M153" s="16" t="s">
        <v>527</v>
      </c>
      <c r="N153" s="16" t="s">
        <v>285</v>
      </c>
      <c r="O153" s="16" t="s">
        <v>523</v>
      </c>
      <c r="P153" s="16">
        <v>375</v>
      </c>
      <c r="Q153" s="16" t="s">
        <v>245</v>
      </c>
      <c r="R153" s="16">
        <v>18.29</v>
      </c>
      <c r="S153" s="16">
        <v>4.0999999999999996</v>
      </c>
      <c r="T153" s="16">
        <v>3.9</v>
      </c>
      <c r="U153" s="16">
        <v>1</v>
      </c>
      <c r="V153" s="17" t="s">
        <v>534</v>
      </c>
      <c r="W153" s="16" t="s">
        <v>539</v>
      </c>
      <c r="X153" s="16"/>
      <c r="Y153" s="16" t="s">
        <v>304</v>
      </c>
      <c r="Z153" s="77">
        <v>37771.25</v>
      </c>
      <c r="AA153" s="77">
        <v>13133</v>
      </c>
      <c r="AB153" s="77">
        <f t="shared" ref="AB153" si="220">AA153+Z153</f>
        <v>50904.25</v>
      </c>
      <c r="AC153" s="16" t="s">
        <v>561</v>
      </c>
      <c r="AD153" s="16">
        <v>5</v>
      </c>
      <c r="AE153" s="16">
        <v>95</v>
      </c>
      <c r="AF153" s="16" t="s">
        <v>471</v>
      </c>
    </row>
    <row r="154" spans="1:32" hidden="1">
      <c r="A154" s="16">
        <v>1</v>
      </c>
      <c r="B154" s="17" t="s">
        <v>530</v>
      </c>
      <c r="C154" s="16">
        <v>2021</v>
      </c>
      <c r="D154" s="16" t="s">
        <v>520</v>
      </c>
      <c r="E154" s="16">
        <v>75</v>
      </c>
      <c r="F154" s="16">
        <v>78.5</v>
      </c>
      <c r="G154" s="16">
        <v>1.34</v>
      </c>
      <c r="H154" s="16" t="s">
        <v>521</v>
      </c>
      <c r="I154" s="16" t="s">
        <v>522</v>
      </c>
      <c r="J154" s="16">
        <v>15.7</v>
      </c>
      <c r="K154" s="16">
        <v>15</v>
      </c>
      <c r="L154" s="16" t="s">
        <v>527</v>
      </c>
      <c r="M154" s="16" t="s">
        <v>527</v>
      </c>
      <c r="N154" s="16" t="s">
        <v>285</v>
      </c>
      <c r="O154" s="16" t="s">
        <v>523</v>
      </c>
      <c r="P154" s="16">
        <v>375</v>
      </c>
      <c r="Q154" s="16" t="s">
        <v>245</v>
      </c>
      <c r="R154" s="16">
        <v>18.29</v>
      </c>
      <c r="S154" s="16">
        <v>4.0999999999999996</v>
      </c>
      <c r="T154" s="16">
        <v>3.9</v>
      </c>
      <c r="U154" s="16">
        <v>2</v>
      </c>
      <c r="V154" s="17" t="s">
        <v>534</v>
      </c>
      <c r="W154" s="16" t="s">
        <v>537</v>
      </c>
      <c r="X154" s="16"/>
      <c r="Y154" s="16" t="s">
        <v>308</v>
      </c>
      <c r="Z154" s="77">
        <v>37771.25</v>
      </c>
      <c r="AA154" s="77">
        <v>13276</v>
      </c>
      <c r="AB154" s="77">
        <f t="shared" si="202"/>
        <v>51047.25</v>
      </c>
      <c r="AC154" s="16" t="s">
        <v>560</v>
      </c>
      <c r="AD154" s="16">
        <v>5</v>
      </c>
      <c r="AE154" s="16">
        <v>95</v>
      </c>
      <c r="AF154" s="16" t="s">
        <v>473</v>
      </c>
    </row>
    <row r="155" spans="1:32" hidden="1">
      <c r="A155" s="16">
        <v>1</v>
      </c>
      <c r="B155" s="17" t="s">
        <v>530</v>
      </c>
      <c r="C155" s="16">
        <v>2021</v>
      </c>
      <c r="D155" s="16" t="s">
        <v>520</v>
      </c>
      <c r="E155" s="16">
        <v>75</v>
      </c>
      <c r="F155" s="16">
        <v>78.5</v>
      </c>
      <c r="G155" s="16">
        <v>1.34</v>
      </c>
      <c r="H155" s="16" t="s">
        <v>521</v>
      </c>
      <c r="I155" s="16" t="s">
        <v>522</v>
      </c>
      <c r="J155" s="16">
        <v>15.7</v>
      </c>
      <c r="K155" s="16">
        <v>15</v>
      </c>
      <c r="L155" s="16" t="s">
        <v>527</v>
      </c>
      <c r="M155" s="16" t="s">
        <v>527</v>
      </c>
      <c r="N155" s="16" t="s">
        <v>285</v>
      </c>
      <c r="O155" s="16" t="s">
        <v>523</v>
      </c>
      <c r="P155" s="16">
        <v>375</v>
      </c>
      <c r="Q155" s="16" t="s">
        <v>245</v>
      </c>
      <c r="R155" s="16">
        <v>18.29</v>
      </c>
      <c r="S155" s="16">
        <v>4.0999999999999996</v>
      </c>
      <c r="T155" s="16">
        <v>3.9</v>
      </c>
      <c r="U155" s="16">
        <v>2</v>
      </c>
      <c r="V155" s="17" t="s">
        <v>534</v>
      </c>
      <c r="W155" s="16" t="s">
        <v>537</v>
      </c>
      <c r="X155" s="16"/>
      <c r="Y155" s="16" t="s">
        <v>308</v>
      </c>
      <c r="Z155" s="77">
        <v>37771.25</v>
      </c>
      <c r="AA155" s="77">
        <v>13276</v>
      </c>
      <c r="AB155" s="77">
        <f t="shared" ref="AB155" si="221">AA155+Z155</f>
        <v>51047.25</v>
      </c>
      <c r="AC155" s="16" t="s">
        <v>561</v>
      </c>
      <c r="AD155" s="16">
        <v>5</v>
      </c>
      <c r="AE155" s="16">
        <v>95</v>
      </c>
      <c r="AF155" s="16" t="s">
        <v>471</v>
      </c>
    </row>
    <row r="156" spans="1:32" hidden="1">
      <c r="A156" s="16">
        <v>1</v>
      </c>
      <c r="B156" s="17" t="s">
        <v>530</v>
      </c>
      <c r="C156" s="16">
        <v>2023</v>
      </c>
      <c r="D156" s="16" t="s">
        <v>520</v>
      </c>
      <c r="E156" s="16">
        <v>85.2</v>
      </c>
      <c r="F156" s="16">
        <v>89.5</v>
      </c>
      <c r="G156" s="16">
        <v>1.42</v>
      </c>
      <c r="H156" s="16" t="s">
        <v>521</v>
      </c>
      <c r="I156" s="16" t="s">
        <v>522</v>
      </c>
      <c r="J156" s="16">
        <v>17.899999999999999</v>
      </c>
      <c r="K156" s="16">
        <v>17.04</v>
      </c>
      <c r="L156" s="16" t="s">
        <v>527</v>
      </c>
      <c r="M156" s="16" t="s">
        <v>527</v>
      </c>
      <c r="N156" s="16" t="s">
        <v>542</v>
      </c>
      <c r="O156" s="16" t="s">
        <v>523</v>
      </c>
      <c r="P156" s="16">
        <v>426</v>
      </c>
      <c r="Q156" s="16" t="s">
        <v>245</v>
      </c>
      <c r="R156" s="16">
        <v>21.3</v>
      </c>
      <c r="S156" s="16">
        <v>4</v>
      </c>
      <c r="T156" s="16">
        <v>3.8</v>
      </c>
      <c r="U156" s="16">
        <v>1</v>
      </c>
      <c r="V156" s="17" t="s">
        <v>534</v>
      </c>
      <c r="W156" s="16" t="s">
        <v>539</v>
      </c>
      <c r="X156" s="16"/>
      <c r="Y156" s="16" t="s">
        <v>304</v>
      </c>
      <c r="Z156" s="77">
        <v>40169.85</v>
      </c>
      <c r="AA156" s="77">
        <v>13133</v>
      </c>
      <c r="AB156" s="77">
        <f t="shared" si="202"/>
        <v>53302.85</v>
      </c>
      <c r="AC156" s="16" t="s">
        <v>560</v>
      </c>
      <c r="AD156" s="16">
        <v>5</v>
      </c>
      <c r="AE156" s="16">
        <v>95</v>
      </c>
      <c r="AF156" s="16" t="s">
        <v>473</v>
      </c>
    </row>
    <row r="157" spans="1:32" hidden="1">
      <c r="A157" s="16">
        <v>1</v>
      </c>
      <c r="B157" s="17" t="s">
        <v>530</v>
      </c>
      <c r="C157" s="16">
        <v>2023</v>
      </c>
      <c r="D157" s="16" t="s">
        <v>520</v>
      </c>
      <c r="E157" s="16">
        <v>85.2</v>
      </c>
      <c r="F157" s="16">
        <v>89.5</v>
      </c>
      <c r="G157" s="16">
        <v>1.42</v>
      </c>
      <c r="H157" s="16" t="s">
        <v>521</v>
      </c>
      <c r="I157" s="16" t="s">
        <v>522</v>
      </c>
      <c r="J157" s="16">
        <v>17.899999999999999</v>
      </c>
      <c r="K157" s="16">
        <v>17.04</v>
      </c>
      <c r="L157" s="16" t="s">
        <v>527</v>
      </c>
      <c r="M157" s="16" t="s">
        <v>527</v>
      </c>
      <c r="N157" s="16" t="s">
        <v>542</v>
      </c>
      <c r="O157" s="16" t="s">
        <v>523</v>
      </c>
      <c r="P157" s="16">
        <v>426</v>
      </c>
      <c r="Q157" s="16" t="s">
        <v>245</v>
      </c>
      <c r="R157" s="16">
        <v>21.3</v>
      </c>
      <c r="S157" s="16">
        <v>4</v>
      </c>
      <c r="T157" s="16">
        <v>3.8</v>
      </c>
      <c r="U157" s="16">
        <v>1</v>
      </c>
      <c r="V157" s="17" t="s">
        <v>534</v>
      </c>
      <c r="W157" s="16" t="s">
        <v>539</v>
      </c>
      <c r="X157" s="16"/>
      <c r="Y157" s="16" t="s">
        <v>304</v>
      </c>
      <c r="Z157" s="77">
        <v>40169.85</v>
      </c>
      <c r="AA157" s="77">
        <v>13133</v>
      </c>
      <c r="AB157" s="77">
        <f t="shared" ref="AB157" si="222">AA157+Z157</f>
        <v>53302.85</v>
      </c>
      <c r="AC157" s="16" t="s">
        <v>561</v>
      </c>
      <c r="AD157" s="16">
        <v>5</v>
      </c>
      <c r="AE157" s="16">
        <v>95</v>
      </c>
      <c r="AF157" s="16" t="s">
        <v>471</v>
      </c>
    </row>
    <row r="158" spans="1:32" hidden="1">
      <c r="A158" s="16">
        <v>1</v>
      </c>
      <c r="B158" s="17" t="s">
        <v>530</v>
      </c>
      <c r="C158" s="16">
        <v>2023</v>
      </c>
      <c r="D158" s="16" t="s">
        <v>520</v>
      </c>
      <c r="E158" s="16">
        <v>85.2</v>
      </c>
      <c r="F158" s="16">
        <v>89.5</v>
      </c>
      <c r="G158" s="16">
        <v>1.42</v>
      </c>
      <c r="H158" s="16" t="s">
        <v>521</v>
      </c>
      <c r="I158" s="16" t="s">
        <v>522</v>
      </c>
      <c r="J158" s="16">
        <v>17.899999999999999</v>
      </c>
      <c r="K158" s="16">
        <v>17.04</v>
      </c>
      <c r="L158" s="16" t="s">
        <v>527</v>
      </c>
      <c r="M158" s="16" t="s">
        <v>527</v>
      </c>
      <c r="N158" s="16" t="s">
        <v>542</v>
      </c>
      <c r="O158" s="16" t="s">
        <v>523</v>
      </c>
      <c r="P158" s="16">
        <v>426</v>
      </c>
      <c r="Q158" s="16" t="s">
        <v>245</v>
      </c>
      <c r="R158" s="16">
        <v>21.3</v>
      </c>
      <c r="S158" s="16">
        <v>4</v>
      </c>
      <c r="T158" s="16">
        <v>3.8</v>
      </c>
      <c r="U158" s="16">
        <v>2</v>
      </c>
      <c r="V158" s="17" t="s">
        <v>534</v>
      </c>
      <c r="W158" s="16" t="s">
        <v>538</v>
      </c>
      <c r="X158" s="16"/>
      <c r="Y158" s="16" t="s">
        <v>307</v>
      </c>
      <c r="Z158" s="77">
        <v>40169.85</v>
      </c>
      <c r="AA158" s="77">
        <v>14910</v>
      </c>
      <c r="AB158" s="77">
        <f t="shared" si="202"/>
        <v>55079.85</v>
      </c>
      <c r="AC158" s="16" t="s">
        <v>564</v>
      </c>
      <c r="AD158" s="16">
        <v>5</v>
      </c>
      <c r="AE158" s="16">
        <v>95</v>
      </c>
      <c r="AF158" s="16" t="s">
        <v>470</v>
      </c>
    </row>
    <row r="159" spans="1:32" hidden="1">
      <c r="A159" s="16">
        <v>1</v>
      </c>
      <c r="B159" s="17" t="s">
        <v>530</v>
      </c>
      <c r="C159" s="16">
        <v>2023</v>
      </c>
      <c r="D159" s="16" t="s">
        <v>520</v>
      </c>
      <c r="E159" s="16">
        <v>85.2</v>
      </c>
      <c r="F159" s="16">
        <v>89.5</v>
      </c>
      <c r="G159" s="16">
        <v>1.42</v>
      </c>
      <c r="H159" s="16" t="s">
        <v>521</v>
      </c>
      <c r="I159" s="16" t="s">
        <v>522</v>
      </c>
      <c r="J159" s="16">
        <v>17.899999999999999</v>
      </c>
      <c r="K159" s="16">
        <v>17.04</v>
      </c>
      <c r="L159" s="16" t="s">
        <v>527</v>
      </c>
      <c r="M159" s="16" t="s">
        <v>527</v>
      </c>
      <c r="N159" s="16" t="s">
        <v>542</v>
      </c>
      <c r="O159" s="16" t="s">
        <v>523</v>
      </c>
      <c r="P159" s="16">
        <v>426</v>
      </c>
      <c r="Q159" s="16" t="s">
        <v>245</v>
      </c>
      <c r="R159" s="16">
        <v>21.3</v>
      </c>
      <c r="S159" s="16">
        <v>4</v>
      </c>
      <c r="T159" s="16">
        <v>3.8</v>
      </c>
      <c r="U159" s="16">
        <v>2</v>
      </c>
      <c r="V159" s="17" t="s">
        <v>534</v>
      </c>
      <c r="W159" s="16" t="s">
        <v>538</v>
      </c>
      <c r="X159" s="16"/>
      <c r="Y159" s="16" t="s">
        <v>307</v>
      </c>
      <c r="Z159" s="77">
        <v>40169.85</v>
      </c>
      <c r="AA159" s="77">
        <v>14910</v>
      </c>
      <c r="AB159" s="77">
        <f t="shared" ref="AB159" si="223">AA159+Z159</f>
        <v>55079.85</v>
      </c>
      <c r="AC159" s="16" t="s">
        <v>565</v>
      </c>
      <c r="AD159" s="16">
        <v>5</v>
      </c>
      <c r="AE159" s="16">
        <v>95</v>
      </c>
      <c r="AF159" s="16" t="s">
        <v>469</v>
      </c>
    </row>
    <row r="160" spans="1:32" hidden="1">
      <c r="A160" s="16">
        <v>1</v>
      </c>
      <c r="B160" s="17" t="s">
        <v>530</v>
      </c>
      <c r="C160" s="16">
        <v>2027</v>
      </c>
      <c r="D160" s="16" t="s">
        <v>520</v>
      </c>
      <c r="E160" s="16">
        <v>97.9</v>
      </c>
      <c r="F160" s="16">
        <v>102</v>
      </c>
      <c r="G160" s="16">
        <v>1.43</v>
      </c>
      <c r="H160" s="16" t="s">
        <v>521</v>
      </c>
      <c r="I160" s="16" t="s">
        <v>522</v>
      </c>
      <c r="J160" s="16">
        <v>20.399999999999999</v>
      </c>
      <c r="K160" s="16">
        <v>19.580000000000002</v>
      </c>
      <c r="L160" s="16" t="s">
        <v>527</v>
      </c>
      <c r="M160" s="16" t="s">
        <v>527</v>
      </c>
      <c r="N160" s="16" t="s">
        <v>542</v>
      </c>
      <c r="O160" s="16" t="s">
        <v>523</v>
      </c>
      <c r="P160" s="16">
        <v>489.5</v>
      </c>
      <c r="Q160" s="16" t="s">
        <v>245</v>
      </c>
      <c r="R160" s="16">
        <v>23.88</v>
      </c>
      <c r="S160" s="16">
        <v>4.0999999999999996</v>
      </c>
      <c r="T160" s="16">
        <v>3.9</v>
      </c>
      <c r="U160" s="16">
        <v>2</v>
      </c>
      <c r="V160" s="17" t="s">
        <v>534</v>
      </c>
      <c r="W160" s="16" t="s">
        <v>538</v>
      </c>
      <c r="X160" s="16"/>
      <c r="Y160" s="16" t="s">
        <v>307</v>
      </c>
      <c r="Z160" s="77">
        <v>44461.2</v>
      </c>
      <c r="AA160" s="77">
        <v>14910</v>
      </c>
      <c r="AB160" s="77">
        <f t="shared" si="202"/>
        <v>59371.199999999997</v>
      </c>
      <c r="AC160" s="16" t="s">
        <v>564</v>
      </c>
      <c r="AD160" s="16">
        <v>5</v>
      </c>
      <c r="AE160" s="16">
        <v>95</v>
      </c>
      <c r="AF160" s="16" t="s">
        <v>470</v>
      </c>
    </row>
    <row r="161" spans="1:32" hidden="1">
      <c r="A161" s="16">
        <v>1</v>
      </c>
      <c r="B161" s="17" t="s">
        <v>530</v>
      </c>
      <c r="C161" s="16">
        <v>2027</v>
      </c>
      <c r="D161" s="16" t="s">
        <v>520</v>
      </c>
      <c r="E161" s="16">
        <v>97.9</v>
      </c>
      <c r="F161" s="16">
        <v>102</v>
      </c>
      <c r="G161" s="16">
        <v>1.43</v>
      </c>
      <c r="H161" s="16" t="s">
        <v>521</v>
      </c>
      <c r="I161" s="16" t="s">
        <v>522</v>
      </c>
      <c r="J161" s="16">
        <v>20.399999999999999</v>
      </c>
      <c r="K161" s="16">
        <v>19.580000000000002</v>
      </c>
      <c r="L161" s="16" t="s">
        <v>527</v>
      </c>
      <c r="M161" s="16" t="s">
        <v>527</v>
      </c>
      <c r="N161" s="16" t="s">
        <v>542</v>
      </c>
      <c r="O161" s="16" t="s">
        <v>523</v>
      </c>
      <c r="P161" s="16">
        <v>489.5</v>
      </c>
      <c r="Q161" s="16" t="s">
        <v>245</v>
      </c>
      <c r="R161" s="16">
        <v>23.88</v>
      </c>
      <c r="S161" s="16">
        <v>4.0999999999999996</v>
      </c>
      <c r="T161" s="16">
        <v>3.9</v>
      </c>
      <c r="U161" s="16">
        <v>2</v>
      </c>
      <c r="V161" s="17" t="s">
        <v>534</v>
      </c>
      <c r="W161" s="16" t="s">
        <v>538</v>
      </c>
      <c r="X161" s="16"/>
      <c r="Y161" s="16" t="s">
        <v>307</v>
      </c>
      <c r="Z161" s="77">
        <v>44461.2</v>
      </c>
      <c r="AA161" s="77">
        <v>14910</v>
      </c>
      <c r="AB161" s="77">
        <f t="shared" ref="AB161" si="224">AA161+Z161</f>
        <v>59371.199999999997</v>
      </c>
      <c r="AC161" s="16" t="s">
        <v>565</v>
      </c>
      <c r="AD161" s="16">
        <v>5</v>
      </c>
      <c r="AE161" s="16">
        <v>95</v>
      </c>
      <c r="AF161" s="16" t="s">
        <v>469</v>
      </c>
    </row>
    <row r="162" spans="1:32" hidden="1">
      <c r="A162" s="16">
        <v>1</v>
      </c>
      <c r="B162" s="17" t="s">
        <v>530</v>
      </c>
      <c r="C162" s="16">
        <v>2027</v>
      </c>
      <c r="D162" s="16" t="s">
        <v>520</v>
      </c>
      <c r="E162" s="16">
        <v>97.9</v>
      </c>
      <c r="F162" s="16">
        <v>102</v>
      </c>
      <c r="G162" s="16">
        <v>1.43</v>
      </c>
      <c r="H162" s="16" t="s">
        <v>521</v>
      </c>
      <c r="I162" s="16" t="s">
        <v>522</v>
      </c>
      <c r="J162" s="16">
        <v>20.399999999999999</v>
      </c>
      <c r="K162" s="16">
        <v>19.580000000000002</v>
      </c>
      <c r="L162" s="16" t="s">
        <v>527</v>
      </c>
      <c r="M162" s="16" t="s">
        <v>527</v>
      </c>
      <c r="N162" s="16" t="s">
        <v>542</v>
      </c>
      <c r="O162" s="16" t="s">
        <v>523</v>
      </c>
      <c r="P162" s="16">
        <v>489.5</v>
      </c>
      <c r="Q162" s="16" t="s">
        <v>245</v>
      </c>
      <c r="R162" s="16">
        <v>23.88</v>
      </c>
      <c r="S162" s="16">
        <v>4.0999999999999996</v>
      </c>
      <c r="T162" s="16">
        <v>3.9</v>
      </c>
      <c r="U162" s="16">
        <v>2</v>
      </c>
      <c r="V162" s="17" t="s">
        <v>534</v>
      </c>
      <c r="W162" s="16" t="s">
        <v>540</v>
      </c>
      <c r="X162" s="16"/>
      <c r="Y162" s="16" t="s">
        <v>306</v>
      </c>
      <c r="Z162" s="77">
        <v>44461.2</v>
      </c>
      <c r="AA162" s="77">
        <v>18280</v>
      </c>
      <c r="AB162" s="77">
        <f t="shared" si="202"/>
        <v>62741.2</v>
      </c>
      <c r="AC162" s="16" t="s">
        <v>566</v>
      </c>
      <c r="AD162" s="16">
        <v>4</v>
      </c>
      <c r="AE162" s="16">
        <v>96</v>
      </c>
      <c r="AF162" s="16" t="s">
        <v>468</v>
      </c>
    </row>
    <row r="163" spans="1:32" hidden="1">
      <c r="A163" s="16">
        <v>1</v>
      </c>
      <c r="B163" s="17" t="s">
        <v>530</v>
      </c>
      <c r="C163" s="16">
        <v>2027</v>
      </c>
      <c r="D163" s="16" t="s">
        <v>520</v>
      </c>
      <c r="E163" s="16">
        <v>97.9</v>
      </c>
      <c r="F163" s="16">
        <v>102</v>
      </c>
      <c r="G163" s="16">
        <v>1.43</v>
      </c>
      <c r="H163" s="16" t="s">
        <v>521</v>
      </c>
      <c r="I163" s="16" t="s">
        <v>522</v>
      </c>
      <c r="J163" s="16">
        <v>20.399999999999999</v>
      </c>
      <c r="K163" s="16">
        <v>19.580000000000002</v>
      </c>
      <c r="L163" s="16" t="s">
        <v>527</v>
      </c>
      <c r="M163" s="16" t="s">
        <v>527</v>
      </c>
      <c r="N163" s="16" t="s">
        <v>542</v>
      </c>
      <c r="O163" s="16" t="s">
        <v>523</v>
      </c>
      <c r="P163" s="16">
        <v>489.5</v>
      </c>
      <c r="Q163" s="16" t="s">
        <v>245</v>
      </c>
      <c r="R163" s="16">
        <v>23.88</v>
      </c>
      <c r="S163" s="16">
        <v>4.0999999999999996</v>
      </c>
      <c r="T163" s="16">
        <v>3.9</v>
      </c>
      <c r="U163" s="16">
        <v>2</v>
      </c>
      <c r="V163" s="17" t="s">
        <v>534</v>
      </c>
      <c r="W163" s="16" t="s">
        <v>540</v>
      </c>
      <c r="X163" s="16"/>
      <c r="Y163" s="16" t="s">
        <v>306</v>
      </c>
      <c r="Z163" s="77">
        <v>44461.2</v>
      </c>
      <c r="AA163" s="77">
        <v>18280</v>
      </c>
      <c r="AB163" s="77">
        <f t="shared" ref="AB163" si="225">AA163+Z163</f>
        <v>62741.2</v>
      </c>
      <c r="AC163" s="16" t="s">
        <v>567</v>
      </c>
      <c r="AD163" s="16">
        <v>4</v>
      </c>
      <c r="AE163" s="16">
        <v>96</v>
      </c>
      <c r="AF163" s="16" t="s">
        <v>467</v>
      </c>
    </row>
    <row r="164" spans="1:32" hidden="1">
      <c r="A164" s="16">
        <v>1</v>
      </c>
      <c r="B164" s="17" t="s">
        <v>530</v>
      </c>
      <c r="C164" s="16">
        <v>2030</v>
      </c>
      <c r="D164" s="16" t="s">
        <v>520</v>
      </c>
      <c r="E164" s="16">
        <v>112</v>
      </c>
      <c r="F164" s="16">
        <v>116</v>
      </c>
      <c r="G164" s="16">
        <v>1.35</v>
      </c>
      <c r="H164" s="16" t="s">
        <v>521</v>
      </c>
      <c r="I164" s="16" t="s">
        <v>522</v>
      </c>
      <c r="J164" s="16">
        <v>23.2</v>
      </c>
      <c r="K164" s="16">
        <v>22.4</v>
      </c>
      <c r="L164" s="16" t="s">
        <v>527</v>
      </c>
      <c r="M164" s="16" t="s">
        <v>527</v>
      </c>
      <c r="N164" s="16" t="s">
        <v>542</v>
      </c>
      <c r="O164" s="16" t="s">
        <v>523</v>
      </c>
      <c r="P164" s="16">
        <v>560</v>
      </c>
      <c r="Q164" s="16" t="s">
        <v>245</v>
      </c>
      <c r="R164" s="16">
        <v>26.67</v>
      </c>
      <c r="S164" s="16">
        <v>4.2</v>
      </c>
      <c r="T164" s="16">
        <v>3.9</v>
      </c>
      <c r="U164" s="16">
        <v>2</v>
      </c>
      <c r="V164" s="17" t="s">
        <v>534</v>
      </c>
      <c r="W164" s="16" t="s">
        <v>540</v>
      </c>
      <c r="X164" s="16"/>
      <c r="Y164" s="16" t="s">
        <v>306</v>
      </c>
      <c r="Z164" s="77">
        <v>49647</v>
      </c>
      <c r="AA164" s="77">
        <v>18280</v>
      </c>
      <c r="AB164" s="77">
        <f t="shared" si="202"/>
        <v>67927</v>
      </c>
      <c r="AC164" s="16" t="s">
        <v>566</v>
      </c>
      <c r="AD164" s="16">
        <v>4</v>
      </c>
      <c r="AE164" s="16">
        <v>96</v>
      </c>
      <c r="AF164" s="16" t="s">
        <v>468</v>
      </c>
    </row>
    <row r="165" spans="1:32" hidden="1">
      <c r="A165" s="16">
        <v>1</v>
      </c>
      <c r="B165" s="17" t="s">
        <v>530</v>
      </c>
      <c r="C165" s="16">
        <v>2030</v>
      </c>
      <c r="D165" s="16" t="s">
        <v>520</v>
      </c>
      <c r="E165" s="16">
        <v>112</v>
      </c>
      <c r="F165" s="16">
        <v>116</v>
      </c>
      <c r="G165" s="16">
        <v>1.35</v>
      </c>
      <c r="H165" s="16" t="s">
        <v>521</v>
      </c>
      <c r="I165" s="16" t="s">
        <v>522</v>
      </c>
      <c r="J165" s="16">
        <v>23.2</v>
      </c>
      <c r="K165" s="16">
        <v>22.4</v>
      </c>
      <c r="L165" s="16" t="s">
        <v>527</v>
      </c>
      <c r="M165" s="16" t="s">
        <v>527</v>
      </c>
      <c r="N165" s="16" t="s">
        <v>542</v>
      </c>
      <c r="O165" s="16" t="s">
        <v>523</v>
      </c>
      <c r="P165" s="16">
        <v>560</v>
      </c>
      <c r="Q165" s="16" t="s">
        <v>245</v>
      </c>
      <c r="R165" s="16">
        <v>26.67</v>
      </c>
      <c r="S165" s="16">
        <v>4.2</v>
      </c>
      <c r="T165" s="16">
        <v>3.9</v>
      </c>
      <c r="U165" s="16">
        <v>2</v>
      </c>
      <c r="V165" s="17" t="s">
        <v>534</v>
      </c>
      <c r="W165" s="16" t="s">
        <v>540</v>
      </c>
      <c r="X165" s="16"/>
      <c r="Y165" s="16" t="s">
        <v>306</v>
      </c>
      <c r="Z165" s="77">
        <v>49647</v>
      </c>
      <c r="AA165" s="77">
        <v>18280</v>
      </c>
      <c r="AB165" s="77">
        <f t="shared" ref="AB165" si="226">AA165+Z165</f>
        <v>67927</v>
      </c>
      <c r="AC165" s="16" t="s">
        <v>567</v>
      </c>
      <c r="AD165" s="16">
        <v>4</v>
      </c>
      <c r="AE165" s="16">
        <v>96</v>
      </c>
      <c r="AF165" s="16" t="s">
        <v>467</v>
      </c>
    </row>
    <row r="166" spans="1:32" hidden="1">
      <c r="A166" s="16">
        <v>1</v>
      </c>
      <c r="B166" s="17" t="s">
        <v>530</v>
      </c>
      <c r="C166" s="16">
        <v>2035</v>
      </c>
      <c r="D166" s="16" t="s">
        <v>520</v>
      </c>
      <c r="E166" s="16">
        <v>128</v>
      </c>
      <c r="F166" s="16">
        <v>134</v>
      </c>
      <c r="G166" s="16">
        <v>1.39</v>
      </c>
      <c r="H166" s="16" t="s">
        <v>521</v>
      </c>
      <c r="I166" s="16" t="s">
        <v>522</v>
      </c>
      <c r="J166" s="16">
        <v>26.8</v>
      </c>
      <c r="K166" s="16">
        <v>25.6</v>
      </c>
      <c r="L166" s="16" t="s">
        <v>527</v>
      </c>
      <c r="M166" s="16" t="s">
        <v>527</v>
      </c>
      <c r="N166" s="16" t="s">
        <v>542</v>
      </c>
      <c r="O166" s="16" t="s">
        <v>523</v>
      </c>
      <c r="P166" s="16">
        <v>640</v>
      </c>
      <c r="Q166" s="16" t="s">
        <v>543</v>
      </c>
      <c r="R166" s="16">
        <v>32</v>
      </c>
      <c r="S166" s="16">
        <v>4</v>
      </c>
      <c r="T166" s="16">
        <v>4</v>
      </c>
      <c r="U166" s="16">
        <v>2</v>
      </c>
      <c r="V166" s="17" t="s">
        <v>534</v>
      </c>
      <c r="W166" s="16" t="s">
        <v>541</v>
      </c>
      <c r="X166" s="16"/>
      <c r="Y166" s="16" t="s">
        <v>305</v>
      </c>
      <c r="Z166" s="77">
        <v>57090.7</v>
      </c>
      <c r="AA166" s="77">
        <v>20802</v>
      </c>
      <c r="AB166" s="77">
        <f t="shared" si="202"/>
        <v>77892.7</v>
      </c>
      <c r="AC166" s="16" t="s">
        <v>568</v>
      </c>
      <c r="AD166" s="16">
        <v>4</v>
      </c>
      <c r="AE166" s="16">
        <v>96</v>
      </c>
      <c r="AF166" s="16" t="s">
        <v>466</v>
      </c>
    </row>
    <row r="167" spans="1:32" hidden="1">
      <c r="A167" s="16">
        <v>1</v>
      </c>
      <c r="B167" s="17" t="s">
        <v>530</v>
      </c>
      <c r="C167" s="16">
        <v>2035</v>
      </c>
      <c r="D167" s="16" t="s">
        <v>520</v>
      </c>
      <c r="E167" s="16">
        <v>128</v>
      </c>
      <c r="F167" s="16">
        <v>134</v>
      </c>
      <c r="G167" s="16">
        <v>1.39</v>
      </c>
      <c r="H167" s="16" t="s">
        <v>521</v>
      </c>
      <c r="I167" s="16" t="s">
        <v>522</v>
      </c>
      <c r="J167" s="16">
        <v>26.8</v>
      </c>
      <c r="K167" s="16">
        <v>25.6</v>
      </c>
      <c r="L167" s="16" t="s">
        <v>527</v>
      </c>
      <c r="M167" s="16" t="s">
        <v>527</v>
      </c>
      <c r="N167" s="16" t="s">
        <v>542</v>
      </c>
      <c r="O167" s="16" t="s">
        <v>523</v>
      </c>
      <c r="P167" s="16">
        <v>640</v>
      </c>
      <c r="Q167" s="16" t="s">
        <v>543</v>
      </c>
      <c r="R167" s="16">
        <v>32</v>
      </c>
      <c r="S167" s="16">
        <v>4</v>
      </c>
      <c r="T167" s="16">
        <v>4</v>
      </c>
      <c r="U167" s="16">
        <v>2</v>
      </c>
      <c r="V167" s="17" t="s">
        <v>534</v>
      </c>
      <c r="W167" s="16" t="s">
        <v>541</v>
      </c>
      <c r="X167" s="16"/>
      <c r="Y167" s="16" t="s">
        <v>305</v>
      </c>
      <c r="Z167" s="77">
        <v>57090.7</v>
      </c>
      <c r="AA167" s="77">
        <v>20802</v>
      </c>
      <c r="AB167" s="77">
        <f t="shared" ref="AB167" si="227">AA167+Z167</f>
        <v>77892.7</v>
      </c>
      <c r="AC167" s="16" t="s">
        <v>569</v>
      </c>
      <c r="AD167" s="16">
        <v>4</v>
      </c>
      <c r="AE167" s="16">
        <v>96</v>
      </c>
      <c r="AF167" s="16" t="s">
        <v>465</v>
      </c>
    </row>
    <row r="168" spans="1:32" hidden="1">
      <c r="A168" s="16">
        <v>1</v>
      </c>
      <c r="B168" s="17" t="s">
        <v>530</v>
      </c>
      <c r="C168" s="16">
        <v>4048</v>
      </c>
      <c r="D168" s="16" t="s">
        <v>520</v>
      </c>
      <c r="E168" s="16">
        <v>174</v>
      </c>
      <c r="F168" s="16">
        <v>180</v>
      </c>
      <c r="G168" s="16">
        <v>1.35</v>
      </c>
      <c r="H168" s="16" t="s">
        <v>521</v>
      </c>
      <c r="I168" s="16" t="s">
        <v>522</v>
      </c>
      <c r="J168" s="16">
        <v>36</v>
      </c>
      <c r="K168" s="16">
        <v>34.799999999999997</v>
      </c>
      <c r="L168" s="16" t="s">
        <v>527</v>
      </c>
      <c r="M168" s="16" t="s">
        <v>527</v>
      </c>
      <c r="N168" s="16" t="s">
        <v>542</v>
      </c>
      <c r="O168" s="16" t="s">
        <v>523</v>
      </c>
      <c r="P168" s="16">
        <v>870</v>
      </c>
      <c r="Q168" s="16" t="s">
        <v>544</v>
      </c>
      <c r="R168" s="16">
        <v>41.43</v>
      </c>
      <c r="S168" s="16">
        <v>4.2</v>
      </c>
      <c r="T168" s="16">
        <v>3.9</v>
      </c>
      <c r="U168" s="16">
        <v>2</v>
      </c>
      <c r="V168" s="17" t="s">
        <v>534</v>
      </c>
      <c r="W168" s="16" t="s">
        <v>539</v>
      </c>
      <c r="X168" s="16"/>
      <c r="Y168" s="16" t="s">
        <v>304</v>
      </c>
      <c r="Z168" s="77">
        <v>73271.199999999997</v>
      </c>
      <c r="AA168" s="77">
        <v>26266</v>
      </c>
      <c r="AB168" s="77">
        <f t="shared" si="202"/>
        <v>99537.2</v>
      </c>
      <c r="AC168" s="16" t="s">
        <v>572</v>
      </c>
      <c r="AD168" s="16">
        <v>3</v>
      </c>
      <c r="AE168" s="16">
        <v>97</v>
      </c>
      <c r="AF168" s="16" t="s">
        <v>456</v>
      </c>
    </row>
    <row r="169" spans="1:32" hidden="1">
      <c r="A169" s="16">
        <v>1</v>
      </c>
      <c r="B169" s="17" t="s">
        <v>530</v>
      </c>
      <c r="C169" s="16">
        <v>4048</v>
      </c>
      <c r="D169" s="16" t="s">
        <v>520</v>
      </c>
      <c r="E169" s="16">
        <v>174</v>
      </c>
      <c r="F169" s="16">
        <v>180</v>
      </c>
      <c r="G169" s="16">
        <v>1.35</v>
      </c>
      <c r="H169" s="16" t="s">
        <v>521</v>
      </c>
      <c r="I169" s="16" t="s">
        <v>522</v>
      </c>
      <c r="J169" s="16">
        <v>36</v>
      </c>
      <c r="K169" s="16">
        <v>34.799999999999997</v>
      </c>
      <c r="L169" s="16" t="s">
        <v>527</v>
      </c>
      <c r="M169" s="16" t="s">
        <v>527</v>
      </c>
      <c r="N169" s="16" t="s">
        <v>542</v>
      </c>
      <c r="O169" s="16" t="s">
        <v>523</v>
      </c>
      <c r="P169" s="16">
        <v>870</v>
      </c>
      <c r="Q169" s="16" t="s">
        <v>544</v>
      </c>
      <c r="R169" s="16">
        <v>41.43</v>
      </c>
      <c r="S169" s="16">
        <v>4.2</v>
      </c>
      <c r="T169" s="16">
        <v>3.9</v>
      </c>
      <c r="U169" s="16">
        <v>2</v>
      </c>
      <c r="V169" s="17" t="s">
        <v>534</v>
      </c>
      <c r="W169" s="16" t="s">
        <v>539</v>
      </c>
      <c r="X169" s="16"/>
      <c r="Y169" s="16" t="s">
        <v>304</v>
      </c>
      <c r="Z169" s="77">
        <v>73271.199999999997</v>
      </c>
      <c r="AA169" s="77">
        <v>26266</v>
      </c>
      <c r="AB169" s="77">
        <f t="shared" ref="AB169" si="228">AA169+Z169</f>
        <v>99537.2</v>
      </c>
      <c r="AC169" s="16" t="s">
        <v>573</v>
      </c>
      <c r="AD169" s="16">
        <v>3</v>
      </c>
      <c r="AE169" s="16">
        <v>97</v>
      </c>
      <c r="AF169" s="16" t="s">
        <v>455</v>
      </c>
    </row>
    <row r="170" spans="1:32" hidden="1">
      <c r="A170" s="16">
        <v>1</v>
      </c>
      <c r="B170" s="17" t="s">
        <v>531</v>
      </c>
      <c r="C170" s="16">
        <v>2018</v>
      </c>
      <c r="D170" s="16" t="s">
        <v>532</v>
      </c>
      <c r="E170" s="16">
        <v>57</v>
      </c>
      <c r="F170" s="16">
        <v>62.4</v>
      </c>
      <c r="G170" s="16">
        <v>1.26</v>
      </c>
      <c r="H170" s="16" t="s">
        <v>521</v>
      </c>
      <c r="I170" s="16" t="s">
        <v>522</v>
      </c>
      <c r="J170" s="16">
        <v>12.48</v>
      </c>
      <c r="K170" s="16">
        <v>11.4</v>
      </c>
      <c r="L170" s="16" t="s">
        <v>527</v>
      </c>
      <c r="M170" s="16" t="s">
        <v>527</v>
      </c>
      <c r="N170" s="16" t="s">
        <v>285</v>
      </c>
      <c r="O170" s="16" t="s">
        <v>523</v>
      </c>
      <c r="P170" s="16">
        <v>285</v>
      </c>
      <c r="Q170" s="16" t="s">
        <v>268</v>
      </c>
      <c r="R170" s="16">
        <v>14.29</v>
      </c>
      <c r="S170" s="16">
        <v>3.99</v>
      </c>
      <c r="T170" s="16">
        <v>3.5</v>
      </c>
      <c r="U170" s="16">
        <v>1</v>
      </c>
      <c r="V170" s="17" t="s">
        <v>534</v>
      </c>
      <c r="W170" s="16" t="s">
        <v>540</v>
      </c>
      <c r="X170" s="16"/>
      <c r="Y170" s="16" t="s">
        <v>306</v>
      </c>
      <c r="Z170" s="77">
        <v>19805.2</v>
      </c>
      <c r="AA170" s="77">
        <v>9140</v>
      </c>
      <c r="AB170" s="77">
        <f t="shared" si="202"/>
        <v>28945.200000000001</v>
      </c>
      <c r="AC170" s="16" t="s">
        <v>557</v>
      </c>
      <c r="AD170" s="16">
        <v>7</v>
      </c>
      <c r="AE170" s="16">
        <v>93</v>
      </c>
      <c r="AF170" s="16" t="s">
        <v>477</v>
      </c>
    </row>
    <row r="171" spans="1:32" hidden="1">
      <c r="A171" s="16">
        <v>1</v>
      </c>
      <c r="B171" s="17" t="s">
        <v>531</v>
      </c>
      <c r="C171" s="16">
        <v>2018</v>
      </c>
      <c r="D171" s="16" t="s">
        <v>532</v>
      </c>
      <c r="E171" s="16">
        <v>57</v>
      </c>
      <c r="F171" s="16">
        <v>62.4</v>
      </c>
      <c r="G171" s="16">
        <v>1.26</v>
      </c>
      <c r="H171" s="16" t="s">
        <v>521</v>
      </c>
      <c r="I171" s="16" t="s">
        <v>522</v>
      </c>
      <c r="J171" s="16">
        <v>12.48</v>
      </c>
      <c r="K171" s="16">
        <v>11.4</v>
      </c>
      <c r="L171" s="16" t="s">
        <v>527</v>
      </c>
      <c r="M171" s="16" t="s">
        <v>527</v>
      </c>
      <c r="N171" s="16" t="s">
        <v>285</v>
      </c>
      <c r="O171" s="16" t="s">
        <v>523</v>
      </c>
      <c r="P171" s="16">
        <v>285</v>
      </c>
      <c r="Q171" s="16" t="s">
        <v>268</v>
      </c>
      <c r="R171" s="16">
        <v>14.29</v>
      </c>
      <c r="S171" s="16">
        <v>3.99</v>
      </c>
      <c r="T171" s="16">
        <v>3.5</v>
      </c>
      <c r="U171" s="16">
        <v>2</v>
      </c>
      <c r="V171" s="17" t="s">
        <v>534</v>
      </c>
      <c r="W171" s="16" t="s">
        <v>536</v>
      </c>
      <c r="X171" s="16"/>
      <c r="Y171" s="16" t="s">
        <v>309</v>
      </c>
      <c r="Z171" s="77">
        <v>19805.2</v>
      </c>
      <c r="AA171" s="77">
        <v>10286</v>
      </c>
      <c r="AB171" s="77">
        <f t="shared" si="202"/>
        <v>30091.200000000001</v>
      </c>
      <c r="AC171" s="16" t="s">
        <v>558</v>
      </c>
      <c r="AD171" s="16">
        <v>5</v>
      </c>
      <c r="AE171" s="16">
        <v>95</v>
      </c>
      <c r="AF171" s="16" t="s">
        <v>476</v>
      </c>
    </row>
    <row r="172" spans="1:32" hidden="1">
      <c r="A172" s="16">
        <v>1</v>
      </c>
      <c r="B172" s="17" t="s">
        <v>531</v>
      </c>
      <c r="C172" s="16">
        <v>2018</v>
      </c>
      <c r="D172" s="16" t="s">
        <v>532</v>
      </c>
      <c r="E172" s="16">
        <v>57</v>
      </c>
      <c r="F172" s="16">
        <v>62.4</v>
      </c>
      <c r="G172" s="16">
        <v>1.26</v>
      </c>
      <c r="H172" s="16" t="s">
        <v>521</v>
      </c>
      <c r="I172" s="16" t="s">
        <v>522</v>
      </c>
      <c r="J172" s="16">
        <v>12.48</v>
      </c>
      <c r="K172" s="16">
        <v>11.4</v>
      </c>
      <c r="L172" s="16" t="s">
        <v>527</v>
      </c>
      <c r="M172" s="16" t="s">
        <v>527</v>
      </c>
      <c r="N172" s="16" t="s">
        <v>285</v>
      </c>
      <c r="O172" s="16" t="s">
        <v>523</v>
      </c>
      <c r="P172" s="16">
        <v>285</v>
      </c>
      <c r="Q172" s="16" t="s">
        <v>268</v>
      </c>
      <c r="R172" s="16">
        <v>14.29</v>
      </c>
      <c r="S172" s="16">
        <v>3.99</v>
      </c>
      <c r="T172" s="16">
        <v>3.5</v>
      </c>
      <c r="U172" s="16">
        <v>2</v>
      </c>
      <c r="V172" s="17" t="s">
        <v>534</v>
      </c>
      <c r="W172" s="16" t="s">
        <v>536</v>
      </c>
      <c r="X172" s="16"/>
      <c r="Y172" s="16" t="s">
        <v>309</v>
      </c>
      <c r="Z172" s="77">
        <v>19805.2</v>
      </c>
      <c r="AA172" s="77">
        <v>10286</v>
      </c>
      <c r="AB172" s="77">
        <f t="shared" ref="AB172" si="229">AA172+Z172</f>
        <v>30091.200000000001</v>
      </c>
      <c r="AC172" s="16" t="s">
        <v>559</v>
      </c>
      <c r="AD172" s="16">
        <v>5</v>
      </c>
      <c r="AE172" s="16">
        <v>95</v>
      </c>
      <c r="AF172" s="16" t="s">
        <v>475</v>
      </c>
    </row>
    <row r="173" spans="1:32" hidden="1">
      <c r="A173" s="16">
        <v>2</v>
      </c>
      <c r="B173" s="17" t="s">
        <v>531</v>
      </c>
      <c r="C173" s="16">
        <v>2018</v>
      </c>
      <c r="D173" s="16" t="s">
        <v>532</v>
      </c>
      <c r="E173" s="16">
        <v>57</v>
      </c>
      <c r="F173" s="16">
        <v>62.4</v>
      </c>
      <c r="G173" s="16">
        <v>1.26</v>
      </c>
      <c r="H173" s="16" t="s">
        <v>521</v>
      </c>
      <c r="I173" s="16" t="s">
        <v>522</v>
      </c>
      <c r="J173" s="16">
        <v>12.48</v>
      </c>
      <c r="K173" s="16">
        <v>11.4</v>
      </c>
      <c r="L173" s="16" t="s">
        <v>527</v>
      </c>
      <c r="M173" s="16" t="s">
        <v>527</v>
      </c>
      <c r="N173" s="16" t="s">
        <v>285</v>
      </c>
      <c r="O173" s="16" t="s">
        <v>523</v>
      </c>
      <c r="P173" s="16">
        <v>570</v>
      </c>
      <c r="Q173" s="16" t="s">
        <v>245</v>
      </c>
      <c r="R173" s="16">
        <v>14.29</v>
      </c>
      <c r="S173" s="16">
        <v>3.99</v>
      </c>
      <c r="T173" s="16">
        <v>3.5</v>
      </c>
      <c r="U173" s="16">
        <v>2</v>
      </c>
      <c r="V173" s="17" t="s">
        <v>534</v>
      </c>
      <c r="W173" s="16" t="s">
        <v>540</v>
      </c>
      <c r="X173" s="16"/>
      <c r="Y173" s="16" t="s">
        <v>306</v>
      </c>
      <c r="Z173" s="77">
        <v>39610.400000000001</v>
      </c>
      <c r="AA173" s="77">
        <v>18280</v>
      </c>
      <c r="AB173" s="77">
        <f t="shared" si="202"/>
        <v>57890.400000000001</v>
      </c>
      <c r="AC173" s="16" t="s">
        <v>566</v>
      </c>
      <c r="AD173" s="16">
        <v>4</v>
      </c>
      <c r="AE173" s="16">
        <v>96</v>
      </c>
      <c r="AF173" s="16" t="s">
        <v>468</v>
      </c>
    </row>
    <row r="174" spans="1:32" hidden="1">
      <c r="A174" s="16">
        <v>2</v>
      </c>
      <c r="B174" s="17" t="s">
        <v>531</v>
      </c>
      <c r="C174" s="16">
        <v>2018</v>
      </c>
      <c r="D174" s="16" t="s">
        <v>532</v>
      </c>
      <c r="E174" s="16">
        <v>57</v>
      </c>
      <c r="F174" s="16">
        <v>62.4</v>
      </c>
      <c r="G174" s="16">
        <v>1.26</v>
      </c>
      <c r="H174" s="16" t="s">
        <v>521</v>
      </c>
      <c r="I174" s="16" t="s">
        <v>522</v>
      </c>
      <c r="J174" s="16">
        <v>12.48</v>
      </c>
      <c r="K174" s="16">
        <v>11.4</v>
      </c>
      <c r="L174" s="16" t="s">
        <v>527</v>
      </c>
      <c r="M174" s="16" t="s">
        <v>527</v>
      </c>
      <c r="N174" s="16" t="s">
        <v>285</v>
      </c>
      <c r="O174" s="16" t="s">
        <v>523</v>
      </c>
      <c r="P174" s="16">
        <v>570</v>
      </c>
      <c r="Q174" s="16" t="s">
        <v>245</v>
      </c>
      <c r="R174" s="16">
        <v>14.29</v>
      </c>
      <c r="S174" s="16">
        <v>3.99</v>
      </c>
      <c r="T174" s="16">
        <v>3.5</v>
      </c>
      <c r="U174" s="16">
        <v>2</v>
      </c>
      <c r="V174" s="17" t="s">
        <v>534</v>
      </c>
      <c r="W174" s="16" t="s">
        <v>540</v>
      </c>
      <c r="X174" s="16"/>
      <c r="Y174" s="16" t="s">
        <v>306</v>
      </c>
      <c r="Z174" s="77">
        <v>39610.400000000001</v>
      </c>
      <c r="AA174" s="77">
        <v>18280</v>
      </c>
      <c r="AB174" s="77">
        <f t="shared" ref="AB174" si="230">AA174+Z174</f>
        <v>57890.400000000001</v>
      </c>
      <c r="AC174" s="16" t="s">
        <v>567</v>
      </c>
      <c r="AD174" s="16">
        <v>4</v>
      </c>
      <c r="AE174" s="16">
        <v>96</v>
      </c>
      <c r="AF174" s="16" t="s">
        <v>467</v>
      </c>
    </row>
    <row r="175" spans="1:32" hidden="1">
      <c r="A175" s="16">
        <v>2</v>
      </c>
      <c r="B175" s="17" t="s">
        <v>531</v>
      </c>
      <c r="C175" s="16">
        <v>2018</v>
      </c>
      <c r="D175" s="16" t="s">
        <v>532</v>
      </c>
      <c r="E175" s="16">
        <v>57</v>
      </c>
      <c r="F175" s="16">
        <v>62.4</v>
      </c>
      <c r="G175" s="16">
        <v>1.26</v>
      </c>
      <c r="H175" s="16" t="s">
        <v>521</v>
      </c>
      <c r="I175" s="16" t="s">
        <v>522</v>
      </c>
      <c r="J175" s="16">
        <v>12.48</v>
      </c>
      <c r="K175" s="16">
        <v>11.4</v>
      </c>
      <c r="L175" s="16" t="s">
        <v>527</v>
      </c>
      <c r="M175" s="16" t="s">
        <v>527</v>
      </c>
      <c r="N175" s="16" t="s">
        <v>285</v>
      </c>
      <c r="O175" s="16" t="s">
        <v>523</v>
      </c>
      <c r="P175" s="16">
        <v>570</v>
      </c>
      <c r="Q175" s="16" t="s">
        <v>245</v>
      </c>
      <c r="R175" s="16">
        <v>14.29</v>
      </c>
      <c r="S175" s="16">
        <v>3.99</v>
      </c>
      <c r="T175" s="16">
        <v>3.5</v>
      </c>
      <c r="U175" s="16">
        <v>2</v>
      </c>
      <c r="V175" s="17" t="s">
        <v>534</v>
      </c>
      <c r="W175" s="16" t="s">
        <v>540</v>
      </c>
      <c r="X175" s="16"/>
      <c r="Y175" s="16" t="s">
        <v>306</v>
      </c>
      <c r="Z175" s="77">
        <v>39610.400000000001</v>
      </c>
      <c r="AA175" s="77">
        <v>18280</v>
      </c>
      <c r="AB175" s="77">
        <f t="shared" si="202"/>
        <v>57890.400000000001</v>
      </c>
      <c r="AC175" s="16" t="s">
        <v>566</v>
      </c>
      <c r="AD175" s="16">
        <v>4</v>
      </c>
      <c r="AE175" s="16">
        <v>96</v>
      </c>
      <c r="AF175" s="16" t="s">
        <v>468</v>
      </c>
    </row>
    <row r="176" spans="1:32" hidden="1">
      <c r="A176" s="16">
        <v>2</v>
      </c>
      <c r="B176" s="17" t="s">
        <v>531</v>
      </c>
      <c r="C176" s="16">
        <v>2018</v>
      </c>
      <c r="D176" s="16" t="s">
        <v>532</v>
      </c>
      <c r="E176" s="16">
        <v>57</v>
      </c>
      <c r="F176" s="16">
        <v>62.4</v>
      </c>
      <c r="G176" s="16">
        <v>1.26</v>
      </c>
      <c r="H176" s="16" t="s">
        <v>521</v>
      </c>
      <c r="I176" s="16" t="s">
        <v>522</v>
      </c>
      <c r="J176" s="16">
        <v>12.48</v>
      </c>
      <c r="K176" s="16">
        <v>11.4</v>
      </c>
      <c r="L176" s="16" t="s">
        <v>527</v>
      </c>
      <c r="M176" s="16" t="s">
        <v>527</v>
      </c>
      <c r="N176" s="16" t="s">
        <v>285</v>
      </c>
      <c r="O176" s="16" t="s">
        <v>523</v>
      </c>
      <c r="P176" s="16">
        <v>570</v>
      </c>
      <c r="Q176" s="16" t="s">
        <v>245</v>
      </c>
      <c r="R176" s="16">
        <v>14.29</v>
      </c>
      <c r="S176" s="16">
        <v>3.99</v>
      </c>
      <c r="T176" s="16">
        <v>3.5</v>
      </c>
      <c r="U176" s="16">
        <v>2</v>
      </c>
      <c r="V176" s="17" t="s">
        <v>534</v>
      </c>
      <c r="W176" s="16" t="s">
        <v>540</v>
      </c>
      <c r="X176" s="16"/>
      <c r="Y176" s="16" t="s">
        <v>306</v>
      </c>
      <c r="Z176" s="77">
        <v>39610.400000000001</v>
      </c>
      <c r="AA176" s="77">
        <v>18280</v>
      </c>
      <c r="AB176" s="77">
        <f t="shared" ref="AB176" si="231">AA176+Z176</f>
        <v>57890.400000000001</v>
      </c>
      <c r="AC176" s="16" t="s">
        <v>567</v>
      </c>
      <c r="AD176" s="16">
        <v>4</v>
      </c>
      <c r="AE176" s="16">
        <v>96</v>
      </c>
      <c r="AF176" s="16" t="s">
        <v>467</v>
      </c>
    </row>
    <row r="177" spans="1:32" hidden="1">
      <c r="A177" s="16">
        <v>2</v>
      </c>
      <c r="B177" s="17" t="s">
        <v>531</v>
      </c>
      <c r="C177" s="16">
        <v>2018</v>
      </c>
      <c r="D177" s="16" t="s">
        <v>532</v>
      </c>
      <c r="E177" s="16">
        <v>57</v>
      </c>
      <c r="F177" s="16">
        <v>62.4</v>
      </c>
      <c r="G177" s="16">
        <v>1.26</v>
      </c>
      <c r="H177" s="16" t="s">
        <v>521</v>
      </c>
      <c r="I177" s="16" t="s">
        <v>522</v>
      </c>
      <c r="J177" s="16">
        <v>12.48</v>
      </c>
      <c r="K177" s="16">
        <v>11.4</v>
      </c>
      <c r="L177" s="16" t="s">
        <v>527</v>
      </c>
      <c r="M177" s="16" t="s">
        <v>527</v>
      </c>
      <c r="N177" s="16" t="s">
        <v>285</v>
      </c>
      <c r="O177" s="16" t="s">
        <v>523</v>
      </c>
      <c r="P177" s="16">
        <v>570</v>
      </c>
      <c r="Q177" s="16" t="s">
        <v>245</v>
      </c>
      <c r="R177" s="16">
        <v>14.29</v>
      </c>
      <c r="S177" s="16">
        <v>3.99</v>
      </c>
      <c r="T177" s="16">
        <v>3.5</v>
      </c>
      <c r="U177" s="16">
        <v>1</v>
      </c>
      <c r="V177" s="17" t="s">
        <v>534</v>
      </c>
      <c r="W177" s="16" t="s">
        <v>545</v>
      </c>
      <c r="X177" s="16"/>
      <c r="Y177" s="16" t="s">
        <v>303</v>
      </c>
      <c r="Z177" s="77">
        <v>39610.400000000001</v>
      </c>
      <c r="AA177" s="77">
        <v>15549</v>
      </c>
      <c r="AB177" s="77">
        <f t="shared" si="202"/>
        <v>55159.4</v>
      </c>
      <c r="AC177" s="16" t="s">
        <v>566</v>
      </c>
      <c r="AD177" s="16">
        <v>4</v>
      </c>
      <c r="AE177" s="16">
        <v>96</v>
      </c>
      <c r="AF177" s="16" t="s">
        <v>468</v>
      </c>
    </row>
    <row r="178" spans="1:32" hidden="1">
      <c r="A178" s="16">
        <v>2</v>
      </c>
      <c r="B178" s="17" t="s">
        <v>531</v>
      </c>
      <c r="C178" s="16">
        <v>2018</v>
      </c>
      <c r="D178" s="16" t="s">
        <v>532</v>
      </c>
      <c r="E178" s="16">
        <v>57</v>
      </c>
      <c r="F178" s="16">
        <v>62.4</v>
      </c>
      <c r="G178" s="16">
        <v>1.26</v>
      </c>
      <c r="H178" s="16" t="s">
        <v>521</v>
      </c>
      <c r="I178" s="16" t="s">
        <v>522</v>
      </c>
      <c r="J178" s="16">
        <v>12.48</v>
      </c>
      <c r="K178" s="16">
        <v>11.4</v>
      </c>
      <c r="L178" s="16" t="s">
        <v>527</v>
      </c>
      <c r="M178" s="16" t="s">
        <v>527</v>
      </c>
      <c r="N178" s="16" t="s">
        <v>285</v>
      </c>
      <c r="O178" s="16" t="s">
        <v>523</v>
      </c>
      <c r="P178" s="16">
        <v>570</v>
      </c>
      <c r="Q178" s="16" t="s">
        <v>245</v>
      </c>
      <c r="R178" s="16">
        <v>14.29</v>
      </c>
      <c r="S178" s="16">
        <v>3.99</v>
      </c>
      <c r="T178" s="16">
        <v>3.5</v>
      </c>
      <c r="U178" s="16">
        <v>1</v>
      </c>
      <c r="V178" s="17" t="s">
        <v>534</v>
      </c>
      <c r="W178" s="16" t="s">
        <v>545</v>
      </c>
      <c r="X178" s="16"/>
      <c r="Y178" s="16" t="s">
        <v>303</v>
      </c>
      <c r="Z178" s="77">
        <v>39610.400000000001</v>
      </c>
      <c r="AA178" s="77">
        <v>15549</v>
      </c>
      <c r="AB178" s="77">
        <f t="shared" ref="AB178" si="232">AA178+Z178</f>
        <v>55159.4</v>
      </c>
      <c r="AC178" s="16" t="s">
        <v>567</v>
      </c>
      <c r="AD178" s="16">
        <v>4</v>
      </c>
      <c r="AE178" s="16">
        <v>96</v>
      </c>
      <c r="AF178" s="16" t="s">
        <v>467</v>
      </c>
    </row>
    <row r="179" spans="1:32" hidden="1">
      <c r="A179" s="16">
        <v>1</v>
      </c>
      <c r="B179" s="17" t="s">
        <v>531</v>
      </c>
      <c r="C179" s="16">
        <v>2020</v>
      </c>
      <c r="D179" s="16" t="s">
        <v>532</v>
      </c>
      <c r="E179" s="16">
        <v>64.5</v>
      </c>
      <c r="F179" s="16">
        <v>71.400000000000006</v>
      </c>
      <c r="G179" s="16">
        <v>1.25</v>
      </c>
      <c r="H179" s="16" t="s">
        <v>521</v>
      </c>
      <c r="I179" s="16" t="s">
        <v>522</v>
      </c>
      <c r="J179" s="16">
        <v>14.280000000000001</v>
      </c>
      <c r="K179" s="16">
        <v>12.9</v>
      </c>
      <c r="L179" s="16" t="s">
        <v>527</v>
      </c>
      <c r="M179" s="16" t="s">
        <v>527</v>
      </c>
      <c r="N179" s="16" t="s">
        <v>285</v>
      </c>
      <c r="O179" s="16" t="s">
        <v>523</v>
      </c>
      <c r="P179" s="16">
        <v>322.5</v>
      </c>
      <c r="Q179" s="16" t="s">
        <v>245</v>
      </c>
      <c r="R179" s="16">
        <v>16.079999999999998</v>
      </c>
      <c r="S179" s="16">
        <v>4.01</v>
      </c>
      <c r="T179" s="16">
        <v>3.5</v>
      </c>
      <c r="U179" s="16">
        <v>1</v>
      </c>
      <c r="V179" s="17" t="s">
        <v>534</v>
      </c>
      <c r="W179" s="16" t="s">
        <v>541</v>
      </c>
      <c r="X179" s="16"/>
      <c r="Y179" s="16" t="s">
        <v>305</v>
      </c>
      <c r="Z179" s="77">
        <v>20522.099999999999</v>
      </c>
      <c r="AA179" s="77">
        <v>10401</v>
      </c>
      <c r="AB179" s="77">
        <f t="shared" si="202"/>
        <v>30923.1</v>
      </c>
      <c r="AC179" s="16" t="s">
        <v>558</v>
      </c>
      <c r="AD179" s="16">
        <v>5</v>
      </c>
      <c r="AE179" s="16">
        <v>95</v>
      </c>
      <c r="AF179" s="16" t="s">
        <v>476</v>
      </c>
    </row>
    <row r="180" spans="1:32" hidden="1">
      <c r="A180" s="16">
        <v>1</v>
      </c>
      <c r="B180" s="17" t="s">
        <v>531</v>
      </c>
      <c r="C180" s="16">
        <v>2020</v>
      </c>
      <c r="D180" s="16" t="s">
        <v>532</v>
      </c>
      <c r="E180" s="16">
        <v>64.5</v>
      </c>
      <c r="F180" s="16">
        <v>71.400000000000006</v>
      </c>
      <c r="G180" s="16">
        <v>1.25</v>
      </c>
      <c r="H180" s="16" t="s">
        <v>521</v>
      </c>
      <c r="I180" s="16" t="s">
        <v>522</v>
      </c>
      <c r="J180" s="16">
        <v>14.280000000000001</v>
      </c>
      <c r="K180" s="16">
        <v>12.9</v>
      </c>
      <c r="L180" s="16" t="s">
        <v>527</v>
      </c>
      <c r="M180" s="16" t="s">
        <v>527</v>
      </c>
      <c r="N180" s="16" t="s">
        <v>285</v>
      </c>
      <c r="O180" s="16" t="s">
        <v>523</v>
      </c>
      <c r="P180" s="16">
        <v>322.5</v>
      </c>
      <c r="Q180" s="16" t="s">
        <v>245</v>
      </c>
      <c r="R180" s="16">
        <v>16.079999999999998</v>
      </c>
      <c r="S180" s="16">
        <v>4.01</v>
      </c>
      <c r="T180" s="16">
        <v>3.5</v>
      </c>
      <c r="U180" s="16">
        <v>1</v>
      </c>
      <c r="V180" s="17" t="s">
        <v>534</v>
      </c>
      <c r="W180" s="16" t="s">
        <v>541</v>
      </c>
      <c r="X180" s="16"/>
      <c r="Y180" s="16" t="s">
        <v>305</v>
      </c>
      <c r="Z180" s="77">
        <v>20522.099999999999</v>
      </c>
      <c r="AA180" s="77">
        <v>10401</v>
      </c>
      <c r="AB180" s="77">
        <f t="shared" ref="AB180" si="233">AA180+Z180</f>
        <v>30923.1</v>
      </c>
      <c r="AC180" s="16" t="s">
        <v>559</v>
      </c>
      <c r="AD180" s="16">
        <v>5</v>
      </c>
      <c r="AE180" s="16">
        <v>95</v>
      </c>
      <c r="AF180" s="16" t="s">
        <v>475</v>
      </c>
    </row>
    <row r="181" spans="1:32" hidden="1">
      <c r="A181" s="16">
        <v>1</v>
      </c>
      <c r="B181" s="17" t="s">
        <v>531</v>
      </c>
      <c r="C181" s="16">
        <v>2020</v>
      </c>
      <c r="D181" s="16" t="s">
        <v>532</v>
      </c>
      <c r="E181" s="16">
        <v>64.5</v>
      </c>
      <c r="F181" s="16">
        <v>71.400000000000006</v>
      </c>
      <c r="G181" s="16">
        <v>1.25</v>
      </c>
      <c r="H181" s="16" t="s">
        <v>521</v>
      </c>
      <c r="I181" s="16" t="s">
        <v>522</v>
      </c>
      <c r="J181" s="16">
        <v>14.280000000000001</v>
      </c>
      <c r="K181" s="16">
        <v>12.9</v>
      </c>
      <c r="L181" s="16" t="s">
        <v>527</v>
      </c>
      <c r="M181" s="16" t="s">
        <v>527</v>
      </c>
      <c r="N181" s="16" t="s">
        <v>285</v>
      </c>
      <c r="O181" s="16" t="s">
        <v>523</v>
      </c>
      <c r="P181" s="16">
        <v>322.5</v>
      </c>
      <c r="Q181" s="16" t="s">
        <v>245</v>
      </c>
      <c r="R181" s="16">
        <v>16.079999999999998</v>
      </c>
      <c r="S181" s="16">
        <v>4.01</v>
      </c>
      <c r="T181" s="16">
        <v>3.5</v>
      </c>
      <c r="U181" s="16">
        <v>2</v>
      </c>
      <c r="V181" s="17" t="s">
        <v>534</v>
      </c>
      <c r="W181" s="16" t="s">
        <v>537</v>
      </c>
      <c r="X181" s="16"/>
      <c r="Y181" s="16" t="s">
        <v>308</v>
      </c>
      <c r="Z181" s="77">
        <v>20522.099999999999</v>
      </c>
      <c r="AA181" s="77">
        <v>13276</v>
      </c>
      <c r="AB181" s="77">
        <f t="shared" si="202"/>
        <v>33798.1</v>
      </c>
      <c r="AC181" s="16" t="s">
        <v>560</v>
      </c>
      <c r="AD181" s="16">
        <v>5</v>
      </c>
      <c r="AE181" s="16">
        <v>95</v>
      </c>
      <c r="AF181" s="16" t="s">
        <v>473</v>
      </c>
    </row>
    <row r="182" spans="1:32" hidden="1">
      <c r="A182" s="16">
        <v>1</v>
      </c>
      <c r="B182" s="17" t="s">
        <v>531</v>
      </c>
      <c r="C182" s="16">
        <v>2020</v>
      </c>
      <c r="D182" s="16" t="s">
        <v>532</v>
      </c>
      <c r="E182" s="16">
        <v>64.5</v>
      </c>
      <c r="F182" s="16">
        <v>71.400000000000006</v>
      </c>
      <c r="G182" s="16">
        <v>1.25</v>
      </c>
      <c r="H182" s="16" t="s">
        <v>521</v>
      </c>
      <c r="I182" s="16" t="s">
        <v>522</v>
      </c>
      <c r="J182" s="16">
        <v>14.280000000000001</v>
      </c>
      <c r="K182" s="16">
        <v>12.9</v>
      </c>
      <c r="L182" s="16" t="s">
        <v>527</v>
      </c>
      <c r="M182" s="16" t="s">
        <v>527</v>
      </c>
      <c r="N182" s="16" t="s">
        <v>285</v>
      </c>
      <c r="O182" s="16" t="s">
        <v>523</v>
      </c>
      <c r="P182" s="16">
        <v>322.5</v>
      </c>
      <c r="Q182" s="16" t="s">
        <v>245</v>
      </c>
      <c r="R182" s="16">
        <v>16.079999999999998</v>
      </c>
      <c r="S182" s="16">
        <v>4.01</v>
      </c>
      <c r="T182" s="16">
        <v>3.5</v>
      </c>
      <c r="U182" s="16">
        <v>2</v>
      </c>
      <c r="V182" s="17" t="s">
        <v>534</v>
      </c>
      <c r="W182" s="16" t="s">
        <v>537</v>
      </c>
      <c r="X182" s="16"/>
      <c r="Y182" s="16" t="s">
        <v>308</v>
      </c>
      <c r="Z182" s="77">
        <v>20522.099999999999</v>
      </c>
      <c r="AA182" s="77">
        <v>13276</v>
      </c>
      <c r="AB182" s="77">
        <f t="shared" ref="AB182" si="234">AA182+Z182</f>
        <v>33798.1</v>
      </c>
      <c r="AC182" s="16" t="s">
        <v>561</v>
      </c>
      <c r="AD182" s="16">
        <v>5</v>
      </c>
      <c r="AE182" s="16">
        <v>95</v>
      </c>
      <c r="AF182" s="16" t="s">
        <v>471</v>
      </c>
    </row>
    <row r="183" spans="1:32" hidden="1">
      <c r="A183" s="16">
        <v>2</v>
      </c>
      <c r="B183" s="17" t="s">
        <v>531</v>
      </c>
      <c r="C183" s="16">
        <v>2020</v>
      </c>
      <c r="D183" s="16" t="s">
        <v>532</v>
      </c>
      <c r="E183" s="16">
        <v>64.5</v>
      </c>
      <c r="F183" s="16">
        <v>71.400000000000006</v>
      </c>
      <c r="G183" s="16">
        <v>1.25</v>
      </c>
      <c r="H183" s="16" t="s">
        <v>521</v>
      </c>
      <c r="I183" s="16" t="s">
        <v>522</v>
      </c>
      <c r="J183" s="16">
        <v>14.280000000000001</v>
      </c>
      <c r="K183" s="16">
        <v>12.9</v>
      </c>
      <c r="L183" s="16" t="s">
        <v>527</v>
      </c>
      <c r="M183" s="16" t="s">
        <v>527</v>
      </c>
      <c r="N183" s="16" t="s">
        <v>285</v>
      </c>
      <c r="O183" s="16" t="s">
        <v>523</v>
      </c>
      <c r="P183" s="16">
        <v>645</v>
      </c>
      <c r="Q183" s="16" t="s">
        <v>546</v>
      </c>
      <c r="R183" s="16">
        <v>16.079999999999998</v>
      </c>
      <c r="S183" s="16">
        <v>4.01</v>
      </c>
      <c r="T183" s="16">
        <v>3.5</v>
      </c>
      <c r="U183" s="16">
        <v>3</v>
      </c>
      <c r="V183" s="17" t="s">
        <v>534</v>
      </c>
      <c r="W183" s="16" t="s">
        <v>538</v>
      </c>
      <c r="X183" s="16"/>
      <c r="Y183" s="16" t="s">
        <v>307</v>
      </c>
      <c r="Z183" s="77">
        <v>41044.199999999997</v>
      </c>
      <c r="AA183" s="77">
        <v>22365</v>
      </c>
      <c r="AB183" s="77">
        <f t="shared" si="202"/>
        <v>63409.2</v>
      </c>
      <c r="AC183" s="16" t="s">
        <v>574</v>
      </c>
      <c r="AD183" s="16">
        <v>3</v>
      </c>
      <c r="AE183" s="16">
        <v>97</v>
      </c>
      <c r="AF183" s="16" t="s">
        <v>463</v>
      </c>
    </row>
    <row r="184" spans="1:32" hidden="1">
      <c r="A184" s="16">
        <v>2</v>
      </c>
      <c r="B184" s="17" t="s">
        <v>531</v>
      </c>
      <c r="C184" s="16">
        <v>2020</v>
      </c>
      <c r="D184" s="16" t="s">
        <v>532</v>
      </c>
      <c r="E184" s="16">
        <v>64.5</v>
      </c>
      <c r="F184" s="16">
        <v>71.400000000000006</v>
      </c>
      <c r="G184" s="16">
        <v>1.25</v>
      </c>
      <c r="H184" s="16" t="s">
        <v>521</v>
      </c>
      <c r="I184" s="16" t="s">
        <v>522</v>
      </c>
      <c r="J184" s="16">
        <v>14.280000000000001</v>
      </c>
      <c r="K184" s="16">
        <v>12.9</v>
      </c>
      <c r="L184" s="16" t="s">
        <v>527</v>
      </c>
      <c r="M184" s="16" t="s">
        <v>527</v>
      </c>
      <c r="N184" s="16" t="s">
        <v>285</v>
      </c>
      <c r="O184" s="16" t="s">
        <v>523</v>
      </c>
      <c r="P184" s="16">
        <v>645</v>
      </c>
      <c r="Q184" s="16" t="s">
        <v>546</v>
      </c>
      <c r="R184" s="16">
        <v>16.079999999999998</v>
      </c>
      <c r="S184" s="16">
        <v>4.01</v>
      </c>
      <c r="T184" s="16">
        <v>3.5</v>
      </c>
      <c r="U184" s="16">
        <v>3</v>
      </c>
      <c r="V184" s="17" t="s">
        <v>534</v>
      </c>
      <c r="W184" s="16" t="s">
        <v>538</v>
      </c>
      <c r="X184" s="16"/>
      <c r="Y184" s="16" t="s">
        <v>307</v>
      </c>
      <c r="Z184" s="77">
        <v>41044.199999999997</v>
      </c>
      <c r="AA184" s="77">
        <v>22365</v>
      </c>
      <c r="AB184" s="77">
        <f t="shared" ref="AB184" si="235">AA184+Z184</f>
        <v>63409.2</v>
      </c>
      <c r="AC184" s="16" t="s">
        <v>575</v>
      </c>
      <c r="AD184" s="16">
        <v>3</v>
      </c>
      <c r="AE184" s="16">
        <v>97</v>
      </c>
      <c r="AF184" s="16" t="s">
        <v>461</v>
      </c>
    </row>
    <row r="185" spans="1:32" hidden="1">
      <c r="A185" s="16">
        <v>1</v>
      </c>
      <c r="B185" s="17" t="s">
        <v>531</v>
      </c>
      <c r="C185" s="16">
        <v>2024</v>
      </c>
      <c r="D185" s="16" t="s">
        <v>532</v>
      </c>
      <c r="E185" s="16">
        <v>74.599999999999994</v>
      </c>
      <c r="F185" s="16">
        <v>82.6</v>
      </c>
      <c r="G185" s="16">
        <v>1.25</v>
      </c>
      <c r="H185" s="16" t="s">
        <v>521</v>
      </c>
      <c r="I185" s="16" t="s">
        <v>522</v>
      </c>
      <c r="J185" s="16">
        <v>16.52</v>
      </c>
      <c r="K185" s="16">
        <v>14.919999999999998</v>
      </c>
      <c r="L185" s="16" t="s">
        <v>527</v>
      </c>
      <c r="M185" s="16" t="s">
        <v>527</v>
      </c>
      <c r="N185" s="16" t="s">
        <v>285</v>
      </c>
      <c r="O185" s="16" t="s">
        <v>523</v>
      </c>
      <c r="P185" s="16">
        <v>373</v>
      </c>
      <c r="Q185" s="16" t="s">
        <v>245</v>
      </c>
      <c r="R185" s="16">
        <v>19.13</v>
      </c>
      <c r="S185" s="16">
        <v>3.9</v>
      </c>
      <c r="T185" s="16">
        <v>3.5</v>
      </c>
      <c r="U185" s="16">
        <v>1</v>
      </c>
      <c r="V185" s="17" t="s">
        <v>534</v>
      </c>
      <c r="W185" s="16" t="s">
        <v>539</v>
      </c>
      <c r="X185" s="16"/>
      <c r="Y185" s="16" t="s">
        <v>304</v>
      </c>
      <c r="Z185" s="77">
        <v>22729.75</v>
      </c>
      <c r="AA185" s="77">
        <v>13133</v>
      </c>
      <c r="AB185" s="77">
        <f t="shared" si="202"/>
        <v>35862.75</v>
      </c>
      <c r="AC185" s="16" t="s">
        <v>560</v>
      </c>
      <c r="AD185" s="16">
        <v>5</v>
      </c>
      <c r="AE185" s="16">
        <v>95</v>
      </c>
      <c r="AF185" s="16" t="s">
        <v>473</v>
      </c>
    </row>
    <row r="186" spans="1:32" hidden="1">
      <c r="A186" s="16">
        <v>1</v>
      </c>
      <c r="B186" s="17" t="s">
        <v>531</v>
      </c>
      <c r="C186" s="16">
        <v>2024</v>
      </c>
      <c r="D186" s="16" t="s">
        <v>532</v>
      </c>
      <c r="E186" s="16">
        <v>74.599999999999994</v>
      </c>
      <c r="F186" s="16">
        <v>82.6</v>
      </c>
      <c r="G186" s="16">
        <v>1.25</v>
      </c>
      <c r="H186" s="16" t="s">
        <v>521</v>
      </c>
      <c r="I186" s="16" t="s">
        <v>522</v>
      </c>
      <c r="J186" s="16">
        <v>16.52</v>
      </c>
      <c r="K186" s="16">
        <v>14.919999999999998</v>
      </c>
      <c r="L186" s="16" t="s">
        <v>527</v>
      </c>
      <c r="M186" s="16" t="s">
        <v>527</v>
      </c>
      <c r="N186" s="16" t="s">
        <v>285</v>
      </c>
      <c r="O186" s="16" t="s">
        <v>523</v>
      </c>
      <c r="P186" s="16">
        <v>373</v>
      </c>
      <c r="Q186" s="16" t="s">
        <v>245</v>
      </c>
      <c r="R186" s="16">
        <v>19.13</v>
      </c>
      <c r="S186" s="16">
        <v>3.9</v>
      </c>
      <c r="T186" s="16">
        <v>3.5</v>
      </c>
      <c r="U186" s="16">
        <v>1</v>
      </c>
      <c r="V186" s="17" t="s">
        <v>534</v>
      </c>
      <c r="W186" s="16" t="s">
        <v>539</v>
      </c>
      <c r="X186" s="16"/>
      <c r="Y186" s="16" t="s">
        <v>304</v>
      </c>
      <c r="Z186" s="77">
        <v>22729.75</v>
      </c>
      <c r="AA186" s="77">
        <v>13133</v>
      </c>
      <c r="AB186" s="77">
        <f t="shared" ref="AB186" si="236">AA186+Z186</f>
        <v>35862.75</v>
      </c>
      <c r="AC186" s="16" t="s">
        <v>561</v>
      </c>
      <c r="AD186" s="16">
        <v>5</v>
      </c>
      <c r="AE186" s="16">
        <v>95</v>
      </c>
      <c r="AF186" s="16" t="s">
        <v>471</v>
      </c>
    </row>
    <row r="187" spans="1:32" hidden="1">
      <c r="A187" s="16">
        <v>1</v>
      </c>
      <c r="B187" s="17" t="s">
        <v>531</v>
      </c>
      <c r="C187" s="16">
        <v>2024</v>
      </c>
      <c r="D187" s="16" t="s">
        <v>532</v>
      </c>
      <c r="E187" s="16">
        <v>74.599999999999994</v>
      </c>
      <c r="F187" s="16">
        <v>82.6</v>
      </c>
      <c r="G187" s="16">
        <v>1.25</v>
      </c>
      <c r="H187" s="16" t="s">
        <v>521</v>
      </c>
      <c r="I187" s="16" t="s">
        <v>522</v>
      </c>
      <c r="J187" s="16">
        <v>16.52</v>
      </c>
      <c r="K187" s="16">
        <v>14.919999999999998</v>
      </c>
      <c r="L187" s="16" t="s">
        <v>527</v>
      </c>
      <c r="M187" s="16" t="s">
        <v>527</v>
      </c>
      <c r="N187" s="16" t="s">
        <v>285</v>
      </c>
      <c r="O187" s="16" t="s">
        <v>523</v>
      </c>
      <c r="P187" s="16">
        <v>373</v>
      </c>
      <c r="Q187" s="16" t="s">
        <v>245</v>
      </c>
      <c r="R187" s="16">
        <v>19.13</v>
      </c>
      <c r="S187" s="16">
        <v>3.9</v>
      </c>
      <c r="T187" s="16">
        <v>3.5</v>
      </c>
      <c r="U187" s="16">
        <v>2</v>
      </c>
      <c r="V187" s="17" t="s">
        <v>534</v>
      </c>
      <c r="W187" s="16" t="s">
        <v>537</v>
      </c>
      <c r="X187" s="16"/>
      <c r="Y187" s="16" t="s">
        <v>308</v>
      </c>
      <c r="Z187" s="77">
        <v>22729.75</v>
      </c>
      <c r="AA187" s="77">
        <v>13276</v>
      </c>
      <c r="AB187" s="77">
        <f t="shared" si="202"/>
        <v>36005.75</v>
      </c>
      <c r="AC187" s="16" t="s">
        <v>560</v>
      </c>
      <c r="AD187" s="16">
        <v>5</v>
      </c>
      <c r="AE187" s="16">
        <v>95</v>
      </c>
      <c r="AF187" s="16" t="s">
        <v>473</v>
      </c>
    </row>
    <row r="188" spans="1:32" hidden="1">
      <c r="A188" s="16">
        <v>1</v>
      </c>
      <c r="B188" s="17" t="s">
        <v>531</v>
      </c>
      <c r="C188" s="16">
        <v>2024</v>
      </c>
      <c r="D188" s="16" t="s">
        <v>532</v>
      </c>
      <c r="E188" s="16">
        <v>74.599999999999994</v>
      </c>
      <c r="F188" s="16">
        <v>82.6</v>
      </c>
      <c r="G188" s="16">
        <v>1.25</v>
      </c>
      <c r="H188" s="16" t="s">
        <v>521</v>
      </c>
      <c r="I188" s="16" t="s">
        <v>522</v>
      </c>
      <c r="J188" s="16">
        <v>16.52</v>
      </c>
      <c r="K188" s="16">
        <v>14.919999999999998</v>
      </c>
      <c r="L188" s="16" t="s">
        <v>527</v>
      </c>
      <c r="M188" s="16" t="s">
        <v>527</v>
      </c>
      <c r="N188" s="16" t="s">
        <v>285</v>
      </c>
      <c r="O188" s="16" t="s">
        <v>523</v>
      </c>
      <c r="P188" s="16">
        <v>373</v>
      </c>
      <c r="Q188" s="16" t="s">
        <v>245</v>
      </c>
      <c r="R188" s="16">
        <v>19.13</v>
      </c>
      <c r="S188" s="16">
        <v>3.9</v>
      </c>
      <c r="T188" s="16">
        <v>3.5</v>
      </c>
      <c r="U188" s="16">
        <v>2</v>
      </c>
      <c r="V188" s="17" t="s">
        <v>534</v>
      </c>
      <c r="W188" s="16" t="s">
        <v>537</v>
      </c>
      <c r="X188" s="16"/>
      <c r="Y188" s="16" t="s">
        <v>308</v>
      </c>
      <c r="Z188" s="77">
        <v>22729.75</v>
      </c>
      <c r="AA188" s="77">
        <v>13276</v>
      </c>
      <c r="AB188" s="77">
        <f t="shared" ref="AB188" si="237">AA188+Z188</f>
        <v>36005.75</v>
      </c>
      <c r="AC188" s="16" t="s">
        <v>561</v>
      </c>
      <c r="AD188" s="16">
        <v>5</v>
      </c>
      <c r="AE188" s="16">
        <v>95</v>
      </c>
      <c r="AF188" s="16" t="s">
        <v>471</v>
      </c>
    </row>
    <row r="189" spans="1:32" hidden="1">
      <c r="A189" s="16">
        <v>2</v>
      </c>
      <c r="B189" s="17" t="s">
        <v>531</v>
      </c>
      <c r="C189" s="16">
        <v>2024</v>
      </c>
      <c r="D189" s="16" t="s">
        <v>532</v>
      </c>
      <c r="E189" s="16">
        <v>74.599999999999994</v>
      </c>
      <c r="F189" s="16">
        <v>82.6</v>
      </c>
      <c r="G189" s="16">
        <v>1.25</v>
      </c>
      <c r="H189" s="16" t="s">
        <v>521</v>
      </c>
      <c r="I189" s="16" t="s">
        <v>522</v>
      </c>
      <c r="J189" s="16">
        <v>16.52</v>
      </c>
      <c r="K189" s="16">
        <v>14.919999999999998</v>
      </c>
      <c r="L189" s="16" t="s">
        <v>527</v>
      </c>
      <c r="M189" s="16" t="s">
        <v>527</v>
      </c>
      <c r="N189" s="16" t="s">
        <v>285</v>
      </c>
      <c r="O189" s="16" t="s">
        <v>523</v>
      </c>
      <c r="P189" s="16">
        <v>746</v>
      </c>
      <c r="Q189" s="16" t="s">
        <v>547</v>
      </c>
      <c r="R189" s="16">
        <v>19.13</v>
      </c>
      <c r="S189" s="16">
        <v>3.9</v>
      </c>
      <c r="T189" s="16">
        <v>3.5</v>
      </c>
      <c r="U189" s="16">
        <v>3</v>
      </c>
      <c r="V189" s="17" t="s">
        <v>534</v>
      </c>
      <c r="W189" s="16" t="s">
        <v>540</v>
      </c>
      <c r="X189" s="16"/>
      <c r="Y189" s="16" t="s">
        <v>306</v>
      </c>
      <c r="Z189" s="77">
        <v>45459.5</v>
      </c>
      <c r="AA189" s="77">
        <v>27420</v>
      </c>
      <c r="AB189" s="77">
        <f t="shared" si="202"/>
        <v>72879.5</v>
      </c>
      <c r="AC189" s="16" t="s">
        <v>572</v>
      </c>
      <c r="AD189" s="16">
        <v>3</v>
      </c>
      <c r="AE189" s="16">
        <v>97</v>
      </c>
      <c r="AF189" s="16" t="s">
        <v>456</v>
      </c>
    </row>
    <row r="190" spans="1:32" hidden="1">
      <c r="A190" s="16">
        <v>2</v>
      </c>
      <c r="B190" s="17" t="s">
        <v>531</v>
      </c>
      <c r="C190" s="16">
        <v>2024</v>
      </c>
      <c r="D190" s="16" t="s">
        <v>532</v>
      </c>
      <c r="E190" s="16">
        <v>74.599999999999994</v>
      </c>
      <c r="F190" s="16">
        <v>82.6</v>
      </c>
      <c r="G190" s="16">
        <v>1.25</v>
      </c>
      <c r="H190" s="16" t="s">
        <v>521</v>
      </c>
      <c r="I190" s="16" t="s">
        <v>522</v>
      </c>
      <c r="J190" s="16">
        <v>16.52</v>
      </c>
      <c r="K190" s="16">
        <v>14.919999999999998</v>
      </c>
      <c r="L190" s="16" t="s">
        <v>527</v>
      </c>
      <c r="M190" s="16" t="s">
        <v>527</v>
      </c>
      <c r="N190" s="16" t="s">
        <v>285</v>
      </c>
      <c r="O190" s="16" t="s">
        <v>523</v>
      </c>
      <c r="P190" s="16">
        <v>746</v>
      </c>
      <c r="Q190" s="16" t="s">
        <v>547</v>
      </c>
      <c r="R190" s="16">
        <v>19.13</v>
      </c>
      <c r="S190" s="16">
        <v>3.9</v>
      </c>
      <c r="T190" s="16">
        <v>3.5</v>
      </c>
      <c r="U190" s="16">
        <v>3</v>
      </c>
      <c r="V190" s="17" t="s">
        <v>534</v>
      </c>
      <c r="W190" s="16" t="s">
        <v>540</v>
      </c>
      <c r="X190" s="16"/>
      <c r="Y190" s="16" t="s">
        <v>306</v>
      </c>
      <c r="Z190" s="77">
        <v>45459.5</v>
      </c>
      <c r="AA190" s="77">
        <v>27420</v>
      </c>
      <c r="AB190" s="77">
        <f t="shared" ref="AB190" si="238">AA190+Z190</f>
        <v>72879.5</v>
      </c>
      <c r="AC190" s="16" t="s">
        <v>573</v>
      </c>
      <c r="AD190" s="16">
        <v>3</v>
      </c>
      <c r="AE190" s="16">
        <v>97</v>
      </c>
      <c r="AF190" s="16" t="s">
        <v>455</v>
      </c>
    </row>
    <row r="191" spans="1:32" hidden="1">
      <c r="A191" s="16">
        <v>1</v>
      </c>
      <c r="B191" s="17" t="s">
        <v>531</v>
      </c>
      <c r="C191" s="16">
        <v>2026</v>
      </c>
      <c r="D191" s="16" t="s">
        <v>532</v>
      </c>
      <c r="E191" s="16">
        <v>83.5</v>
      </c>
      <c r="F191" s="16">
        <v>92.3</v>
      </c>
      <c r="G191" s="16">
        <v>1.28</v>
      </c>
      <c r="H191" s="16" t="s">
        <v>521</v>
      </c>
      <c r="I191" s="16" t="s">
        <v>522</v>
      </c>
      <c r="J191" s="16">
        <v>18.46</v>
      </c>
      <c r="K191" s="16">
        <v>16.7</v>
      </c>
      <c r="L191" s="16" t="s">
        <v>527</v>
      </c>
      <c r="M191" s="16" t="s">
        <v>527</v>
      </c>
      <c r="N191" s="16" t="s">
        <v>542</v>
      </c>
      <c r="O191" s="16" t="s">
        <v>523</v>
      </c>
      <c r="P191" s="16">
        <v>417.5</v>
      </c>
      <c r="Q191" s="16" t="s">
        <v>245</v>
      </c>
      <c r="R191" s="16">
        <v>20.88</v>
      </c>
      <c r="S191" s="16">
        <v>4</v>
      </c>
      <c r="T191" s="16">
        <v>3.5</v>
      </c>
      <c r="U191" s="16">
        <v>1</v>
      </c>
      <c r="V191" s="17" t="s">
        <v>534</v>
      </c>
      <c r="W191" s="16" t="s">
        <v>539</v>
      </c>
      <c r="X191" s="16"/>
      <c r="Y191" s="16" t="s">
        <v>304</v>
      </c>
      <c r="Z191" s="77">
        <v>24210.45</v>
      </c>
      <c r="AA191" s="77">
        <v>13133</v>
      </c>
      <c r="AB191" s="77">
        <f t="shared" si="202"/>
        <v>37343.449999999997</v>
      </c>
      <c r="AC191" s="16" t="s">
        <v>560</v>
      </c>
      <c r="AD191" s="16">
        <v>5</v>
      </c>
      <c r="AE191" s="16">
        <v>95</v>
      </c>
      <c r="AF191" s="16" t="s">
        <v>473</v>
      </c>
    </row>
    <row r="192" spans="1:32" hidden="1">
      <c r="A192" s="16">
        <v>1</v>
      </c>
      <c r="B192" s="17" t="s">
        <v>531</v>
      </c>
      <c r="C192" s="16">
        <v>2026</v>
      </c>
      <c r="D192" s="16" t="s">
        <v>532</v>
      </c>
      <c r="E192" s="16">
        <v>83.5</v>
      </c>
      <c r="F192" s="16">
        <v>92.3</v>
      </c>
      <c r="G192" s="16">
        <v>1.28</v>
      </c>
      <c r="H192" s="16" t="s">
        <v>521</v>
      </c>
      <c r="I192" s="16" t="s">
        <v>522</v>
      </c>
      <c r="J192" s="16">
        <v>18.46</v>
      </c>
      <c r="K192" s="16">
        <v>16.7</v>
      </c>
      <c r="L192" s="16" t="s">
        <v>527</v>
      </c>
      <c r="M192" s="16" t="s">
        <v>527</v>
      </c>
      <c r="N192" s="16" t="s">
        <v>542</v>
      </c>
      <c r="O192" s="16" t="s">
        <v>523</v>
      </c>
      <c r="P192" s="16">
        <v>417.5</v>
      </c>
      <c r="Q192" s="16" t="s">
        <v>245</v>
      </c>
      <c r="R192" s="16">
        <v>20.88</v>
      </c>
      <c r="S192" s="16">
        <v>4</v>
      </c>
      <c r="T192" s="16">
        <v>3.5</v>
      </c>
      <c r="U192" s="16">
        <v>1</v>
      </c>
      <c r="V192" s="17" t="s">
        <v>534</v>
      </c>
      <c r="W192" s="16" t="s">
        <v>539</v>
      </c>
      <c r="X192" s="16"/>
      <c r="Y192" s="16" t="s">
        <v>304</v>
      </c>
      <c r="Z192" s="77">
        <v>24210.45</v>
      </c>
      <c r="AA192" s="77">
        <v>13133</v>
      </c>
      <c r="AB192" s="77">
        <f t="shared" ref="AB192" si="239">AA192+Z192</f>
        <v>37343.449999999997</v>
      </c>
      <c r="AC192" s="16" t="s">
        <v>561</v>
      </c>
      <c r="AD192" s="16">
        <v>5</v>
      </c>
      <c r="AE192" s="16">
        <v>95</v>
      </c>
      <c r="AF192" s="16" t="s">
        <v>471</v>
      </c>
    </row>
    <row r="193" spans="1:32" hidden="1">
      <c r="A193" s="16">
        <v>1</v>
      </c>
      <c r="B193" s="17" t="s">
        <v>531</v>
      </c>
      <c r="C193" s="16">
        <v>2026</v>
      </c>
      <c r="D193" s="16" t="s">
        <v>532</v>
      </c>
      <c r="E193" s="16">
        <v>83.5</v>
      </c>
      <c r="F193" s="16">
        <v>92.3</v>
      </c>
      <c r="G193" s="16">
        <v>1.28</v>
      </c>
      <c r="H193" s="16" t="s">
        <v>521</v>
      </c>
      <c r="I193" s="16" t="s">
        <v>522</v>
      </c>
      <c r="J193" s="16">
        <v>18.46</v>
      </c>
      <c r="K193" s="16">
        <v>16.7</v>
      </c>
      <c r="L193" s="16" t="s">
        <v>527</v>
      </c>
      <c r="M193" s="16" t="s">
        <v>527</v>
      </c>
      <c r="N193" s="16" t="s">
        <v>542</v>
      </c>
      <c r="O193" s="16" t="s">
        <v>523</v>
      </c>
      <c r="P193" s="16">
        <v>417.5</v>
      </c>
      <c r="Q193" s="16" t="s">
        <v>245</v>
      </c>
      <c r="R193" s="16">
        <v>20.88</v>
      </c>
      <c r="S193" s="16">
        <v>4</v>
      </c>
      <c r="T193" s="16">
        <v>3.5</v>
      </c>
      <c r="U193" s="16">
        <v>1</v>
      </c>
      <c r="V193" s="17" t="s">
        <v>534</v>
      </c>
      <c r="W193" s="16" t="s">
        <v>545</v>
      </c>
      <c r="X193" s="16"/>
      <c r="Y193" s="16" t="s">
        <v>303</v>
      </c>
      <c r="Z193" s="77">
        <v>24210.45</v>
      </c>
      <c r="AA193" s="77">
        <v>15549</v>
      </c>
      <c r="AB193" s="77">
        <f t="shared" si="202"/>
        <v>39759.449999999997</v>
      </c>
      <c r="AC193" s="16" t="s">
        <v>566</v>
      </c>
      <c r="AD193" s="16">
        <v>4</v>
      </c>
      <c r="AE193" s="16">
        <v>96</v>
      </c>
      <c r="AF193" s="16" t="s">
        <v>468</v>
      </c>
    </row>
    <row r="194" spans="1:32" hidden="1">
      <c r="A194" s="16">
        <v>1</v>
      </c>
      <c r="B194" s="17" t="s">
        <v>531</v>
      </c>
      <c r="C194" s="16">
        <v>2026</v>
      </c>
      <c r="D194" s="16" t="s">
        <v>532</v>
      </c>
      <c r="E194" s="16">
        <v>83.5</v>
      </c>
      <c r="F194" s="16">
        <v>92.3</v>
      </c>
      <c r="G194" s="16">
        <v>1.28</v>
      </c>
      <c r="H194" s="16" t="s">
        <v>521</v>
      </c>
      <c r="I194" s="16" t="s">
        <v>522</v>
      </c>
      <c r="J194" s="16">
        <v>18.46</v>
      </c>
      <c r="K194" s="16">
        <v>16.7</v>
      </c>
      <c r="L194" s="16" t="s">
        <v>527</v>
      </c>
      <c r="M194" s="16" t="s">
        <v>527</v>
      </c>
      <c r="N194" s="16" t="s">
        <v>542</v>
      </c>
      <c r="O194" s="16" t="s">
        <v>523</v>
      </c>
      <c r="P194" s="16">
        <v>417.5</v>
      </c>
      <c r="Q194" s="16" t="s">
        <v>245</v>
      </c>
      <c r="R194" s="16">
        <v>20.88</v>
      </c>
      <c r="S194" s="16">
        <v>4</v>
      </c>
      <c r="T194" s="16">
        <v>3.5</v>
      </c>
      <c r="U194" s="16">
        <v>1</v>
      </c>
      <c r="V194" s="17" t="s">
        <v>534</v>
      </c>
      <c r="W194" s="16" t="s">
        <v>545</v>
      </c>
      <c r="X194" s="16"/>
      <c r="Y194" s="16" t="s">
        <v>303</v>
      </c>
      <c r="Z194" s="77">
        <v>24210.45</v>
      </c>
      <c r="AA194" s="77">
        <v>15549</v>
      </c>
      <c r="AB194" s="77">
        <f t="shared" ref="AB194" si="240">AA194+Z194</f>
        <v>39759.449999999997</v>
      </c>
      <c r="AC194" s="16" t="s">
        <v>567</v>
      </c>
      <c r="AD194" s="16">
        <v>4</v>
      </c>
      <c r="AE194" s="16">
        <v>96</v>
      </c>
      <c r="AF194" s="16" t="s">
        <v>467</v>
      </c>
    </row>
    <row r="195" spans="1:32" hidden="1">
      <c r="A195" s="16">
        <v>1</v>
      </c>
      <c r="B195" s="17" t="s">
        <v>531</v>
      </c>
      <c r="C195" s="16">
        <v>2026</v>
      </c>
      <c r="D195" s="16" t="s">
        <v>532</v>
      </c>
      <c r="E195" s="16">
        <v>83.5</v>
      </c>
      <c r="F195" s="16">
        <v>92.3</v>
      </c>
      <c r="G195" s="16">
        <v>1.28</v>
      </c>
      <c r="H195" s="16" t="s">
        <v>521</v>
      </c>
      <c r="I195" s="16" t="s">
        <v>522</v>
      </c>
      <c r="J195" s="16">
        <v>18.46</v>
      </c>
      <c r="K195" s="16">
        <v>16.7</v>
      </c>
      <c r="L195" s="16" t="s">
        <v>527</v>
      </c>
      <c r="M195" s="16" t="s">
        <v>527</v>
      </c>
      <c r="N195" s="16" t="s">
        <v>542</v>
      </c>
      <c r="O195" s="16" t="s">
        <v>523</v>
      </c>
      <c r="P195" s="16">
        <v>417.5</v>
      </c>
      <c r="Q195" s="16" t="s">
        <v>245</v>
      </c>
      <c r="R195" s="16">
        <v>20.88</v>
      </c>
      <c r="S195" s="16">
        <v>4</v>
      </c>
      <c r="T195" s="16">
        <v>3.5</v>
      </c>
      <c r="U195" s="16">
        <v>2</v>
      </c>
      <c r="V195" s="17" t="s">
        <v>534</v>
      </c>
      <c r="W195" s="16" t="s">
        <v>538</v>
      </c>
      <c r="X195" s="16"/>
      <c r="Y195" s="16" t="s">
        <v>307</v>
      </c>
      <c r="Z195" s="77">
        <v>24210.45</v>
      </c>
      <c r="AA195" s="77">
        <v>14910</v>
      </c>
      <c r="AB195" s="77">
        <f t="shared" si="202"/>
        <v>39120.449999999997</v>
      </c>
      <c r="AC195" s="16" t="s">
        <v>564</v>
      </c>
      <c r="AD195" s="16">
        <v>5</v>
      </c>
      <c r="AE195" s="16">
        <v>95</v>
      </c>
      <c r="AF195" s="16" t="s">
        <v>470</v>
      </c>
    </row>
    <row r="196" spans="1:32" hidden="1">
      <c r="A196" s="16">
        <v>1</v>
      </c>
      <c r="B196" s="17" t="s">
        <v>531</v>
      </c>
      <c r="C196" s="16">
        <v>2026</v>
      </c>
      <c r="D196" s="16" t="s">
        <v>532</v>
      </c>
      <c r="E196" s="16">
        <v>83.5</v>
      </c>
      <c r="F196" s="16">
        <v>92.3</v>
      </c>
      <c r="G196" s="16">
        <v>1.28</v>
      </c>
      <c r="H196" s="16" t="s">
        <v>521</v>
      </c>
      <c r="I196" s="16" t="s">
        <v>522</v>
      </c>
      <c r="J196" s="16">
        <v>18.46</v>
      </c>
      <c r="K196" s="16">
        <v>16.7</v>
      </c>
      <c r="L196" s="16" t="s">
        <v>527</v>
      </c>
      <c r="M196" s="16" t="s">
        <v>527</v>
      </c>
      <c r="N196" s="16" t="s">
        <v>542</v>
      </c>
      <c r="O196" s="16" t="s">
        <v>523</v>
      </c>
      <c r="P196" s="16">
        <v>417.5</v>
      </c>
      <c r="Q196" s="16" t="s">
        <v>245</v>
      </c>
      <c r="R196" s="16">
        <v>20.88</v>
      </c>
      <c r="S196" s="16">
        <v>4</v>
      </c>
      <c r="T196" s="16">
        <v>3.5</v>
      </c>
      <c r="U196" s="16">
        <v>2</v>
      </c>
      <c r="V196" s="17" t="s">
        <v>534</v>
      </c>
      <c r="W196" s="16" t="s">
        <v>538</v>
      </c>
      <c r="X196" s="16"/>
      <c r="Y196" s="16" t="s">
        <v>307</v>
      </c>
      <c r="Z196" s="77">
        <v>24210.45</v>
      </c>
      <c r="AA196" s="77">
        <v>14910</v>
      </c>
      <c r="AB196" s="77">
        <f t="shared" ref="AB196" si="241">AA196+Z196</f>
        <v>39120.449999999997</v>
      </c>
      <c r="AC196" s="16" t="s">
        <v>565</v>
      </c>
      <c r="AD196" s="16">
        <v>5</v>
      </c>
      <c r="AE196" s="16">
        <v>95</v>
      </c>
      <c r="AF196" s="16" t="s">
        <v>469</v>
      </c>
    </row>
    <row r="197" spans="1:32" hidden="1">
      <c r="A197" s="16">
        <v>2</v>
      </c>
      <c r="B197" s="17" t="s">
        <v>531</v>
      </c>
      <c r="C197" s="16">
        <v>2026</v>
      </c>
      <c r="D197" s="16" t="s">
        <v>532</v>
      </c>
      <c r="E197" s="16">
        <v>83.5</v>
      </c>
      <c r="F197" s="16">
        <v>92.3</v>
      </c>
      <c r="G197" s="16">
        <v>1.28</v>
      </c>
      <c r="H197" s="16" t="s">
        <v>521</v>
      </c>
      <c r="I197" s="16" t="s">
        <v>522</v>
      </c>
      <c r="J197" s="16">
        <v>18.46</v>
      </c>
      <c r="K197" s="16">
        <v>16.7</v>
      </c>
      <c r="L197" s="16" t="s">
        <v>527</v>
      </c>
      <c r="M197" s="16" t="s">
        <v>527</v>
      </c>
      <c r="N197" s="16" t="s">
        <v>542</v>
      </c>
      <c r="O197" s="16" t="s">
        <v>523</v>
      </c>
      <c r="P197" s="16">
        <v>835</v>
      </c>
      <c r="Q197" s="16" t="s">
        <v>548</v>
      </c>
      <c r="R197" s="16">
        <v>20.88</v>
      </c>
      <c r="S197" s="16">
        <v>4</v>
      </c>
      <c r="T197" s="16">
        <v>3.5</v>
      </c>
      <c r="U197" s="16">
        <v>3</v>
      </c>
      <c r="V197" s="17" t="s">
        <v>534</v>
      </c>
      <c r="W197" s="16" t="s">
        <v>541</v>
      </c>
      <c r="X197" s="16"/>
      <c r="Y197" s="16" t="s">
        <v>305</v>
      </c>
      <c r="Z197" s="77">
        <v>48420.9</v>
      </c>
      <c r="AA197" s="77">
        <v>31203</v>
      </c>
      <c r="AB197" s="77">
        <f t="shared" si="202"/>
        <v>79623.899999999994</v>
      </c>
      <c r="AC197" s="16" t="s">
        <v>482</v>
      </c>
      <c r="AD197" s="16"/>
      <c r="AE197" s="16"/>
      <c r="AF197" s="16"/>
    </row>
    <row r="198" spans="1:32" hidden="1">
      <c r="A198" s="16">
        <v>1</v>
      </c>
      <c r="B198" s="17" t="s">
        <v>531</v>
      </c>
      <c r="C198" s="16">
        <v>2030</v>
      </c>
      <c r="D198" s="16" t="s">
        <v>532</v>
      </c>
      <c r="E198" s="16">
        <v>95.3</v>
      </c>
      <c r="F198" s="16">
        <v>104</v>
      </c>
      <c r="G198" s="16">
        <v>1.29</v>
      </c>
      <c r="H198" s="16" t="s">
        <v>521</v>
      </c>
      <c r="I198" s="16" t="s">
        <v>522</v>
      </c>
      <c r="J198" s="16">
        <v>20.8</v>
      </c>
      <c r="K198" s="16">
        <v>19.059999999999999</v>
      </c>
      <c r="L198" s="16" t="s">
        <v>527</v>
      </c>
      <c r="M198" s="16" t="s">
        <v>527</v>
      </c>
      <c r="N198" s="16" t="s">
        <v>542</v>
      </c>
      <c r="O198" s="16" t="s">
        <v>523</v>
      </c>
      <c r="P198" s="16">
        <v>476.5</v>
      </c>
      <c r="Q198" s="16" t="s">
        <v>245</v>
      </c>
      <c r="R198" s="16">
        <v>23.83</v>
      </c>
      <c r="S198" s="16">
        <v>4</v>
      </c>
      <c r="T198" s="16">
        <v>3.6</v>
      </c>
      <c r="U198" s="16">
        <v>1</v>
      </c>
      <c r="V198" s="17" t="s">
        <v>534</v>
      </c>
      <c r="W198" s="16" t="s">
        <v>545</v>
      </c>
      <c r="X198" s="16"/>
      <c r="Y198" s="16" t="s">
        <v>303</v>
      </c>
      <c r="Z198" s="77">
        <v>27403</v>
      </c>
      <c r="AA198" s="77">
        <v>15549</v>
      </c>
      <c r="AB198" s="77">
        <f t="shared" si="202"/>
        <v>42952</v>
      </c>
      <c r="AC198" s="16" t="s">
        <v>566</v>
      </c>
      <c r="AD198" s="16">
        <v>4</v>
      </c>
      <c r="AE198" s="16">
        <v>96</v>
      </c>
      <c r="AF198" s="16" t="s">
        <v>468</v>
      </c>
    </row>
    <row r="199" spans="1:32" hidden="1">
      <c r="A199" s="16">
        <v>1</v>
      </c>
      <c r="B199" s="17" t="s">
        <v>531</v>
      </c>
      <c r="C199" s="16">
        <v>2030</v>
      </c>
      <c r="D199" s="16" t="s">
        <v>532</v>
      </c>
      <c r="E199" s="16">
        <v>95.3</v>
      </c>
      <c r="F199" s="16">
        <v>104</v>
      </c>
      <c r="G199" s="16">
        <v>1.29</v>
      </c>
      <c r="H199" s="16" t="s">
        <v>521</v>
      </c>
      <c r="I199" s="16" t="s">
        <v>522</v>
      </c>
      <c r="J199" s="16">
        <v>20.8</v>
      </c>
      <c r="K199" s="16">
        <v>19.059999999999999</v>
      </c>
      <c r="L199" s="16" t="s">
        <v>527</v>
      </c>
      <c r="M199" s="16" t="s">
        <v>527</v>
      </c>
      <c r="N199" s="16" t="s">
        <v>542</v>
      </c>
      <c r="O199" s="16" t="s">
        <v>523</v>
      </c>
      <c r="P199" s="16">
        <v>476.5</v>
      </c>
      <c r="Q199" s="16" t="s">
        <v>245</v>
      </c>
      <c r="R199" s="16">
        <v>23.83</v>
      </c>
      <c r="S199" s="16">
        <v>4</v>
      </c>
      <c r="T199" s="16">
        <v>3.6</v>
      </c>
      <c r="U199" s="16">
        <v>1</v>
      </c>
      <c r="V199" s="17" t="s">
        <v>534</v>
      </c>
      <c r="W199" s="16" t="s">
        <v>545</v>
      </c>
      <c r="X199" s="16"/>
      <c r="Y199" s="16" t="s">
        <v>303</v>
      </c>
      <c r="Z199" s="77">
        <v>27403</v>
      </c>
      <c r="AA199" s="77">
        <v>15549</v>
      </c>
      <c r="AB199" s="77">
        <f t="shared" ref="AB199" si="242">AA199+Z199</f>
        <v>42952</v>
      </c>
      <c r="AC199" s="16" t="s">
        <v>567</v>
      </c>
      <c r="AD199" s="16">
        <v>4</v>
      </c>
      <c r="AE199" s="16">
        <v>96</v>
      </c>
      <c r="AF199" s="16" t="s">
        <v>467</v>
      </c>
    </row>
    <row r="200" spans="1:32" hidden="1">
      <c r="A200" s="16">
        <v>1</v>
      </c>
      <c r="B200" s="17" t="s">
        <v>531</v>
      </c>
      <c r="C200" s="16">
        <v>2030</v>
      </c>
      <c r="D200" s="16" t="s">
        <v>532</v>
      </c>
      <c r="E200" s="16">
        <v>95.3</v>
      </c>
      <c r="F200" s="16">
        <v>104</v>
      </c>
      <c r="G200" s="16">
        <v>1.29</v>
      </c>
      <c r="H200" s="16" t="s">
        <v>521</v>
      </c>
      <c r="I200" s="16" t="s">
        <v>522</v>
      </c>
      <c r="J200" s="16">
        <v>20.8</v>
      </c>
      <c r="K200" s="16">
        <v>19.059999999999999</v>
      </c>
      <c r="L200" s="16" t="s">
        <v>527</v>
      </c>
      <c r="M200" s="16" t="s">
        <v>527</v>
      </c>
      <c r="N200" s="16" t="s">
        <v>542</v>
      </c>
      <c r="O200" s="16" t="s">
        <v>523</v>
      </c>
      <c r="P200" s="16">
        <v>476.5</v>
      </c>
      <c r="Q200" s="16" t="s">
        <v>245</v>
      </c>
      <c r="R200" s="16">
        <v>23.83</v>
      </c>
      <c r="S200" s="16">
        <v>4</v>
      </c>
      <c r="T200" s="16">
        <v>3.6</v>
      </c>
      <c r="U200" s="16">
        <v>2</v>
      </c>
      <c r="V200" s="17" t="s">
        <v>534</v>
      </c>
      <c r="W200" s="16" t="s">
        <v>538</v>
      </c>
      <c r="X200" s="16"/>
      <c r="Y200" s="16" t="s">
        <v>307</v>
      </c>
      <c r="Z200" s="77">
        <v>27403</v>
      </c>
      <c r="AA200" s="77">
        <v>14910</v>
      </c>
      <c r="AB200" s="77">
        <f t="shared" si="202"/>
        <v>42313</v>
      </c>
      <c r="AC200" s="16" t="s">
        <v>564</v>
      </c>
      <c r="AD200" s="16">
        <v>5</v>
      </c>
      <c r="AE200" s="16">
        <v>95</v>
      </c>
      <c r="AF200" s="16" t="s">
        <v>470</v>
      </c>
    </row>
    <row r="201" spans="1:32" hidden="1">
      <c r="A201" s="16">
        <v>1</v>
      </c>
      <c r="B201" s="17" t="s">
        <v>531</v>
      </c>
      <c r="C201" s="16">
        <v>2030</v>
      </c>
      <c r="D201" s="16" t="s">
        <v>532</v>
      </c>
      <c r="E201" s="16">
        <v>95.3</v>
      </c>
      <c r="F201" s="16">
        <v>104</v>
      </c>
      <c r="G201" s="16">
        <v>1.29</v>
      </c>
      <c r="H201" s="16" t="s">
        <v>521</v>
      </c>
      <c r="I201" s="16" t="s">
        <v>522</v>
      </c>
      <c r="J201" s="16">
        <v>20.8</v>
      </c>
      <c r="K201" s="16">
        <v>19.059999999999999</v>
      </c>
      <c r="L201" s="16" t="s">
        <v>527</v>
      </c>
      <c r="M201" s="16" t="s">
        <v>527</v>
      </c>
      <c r="N201" s="16" t="s">
        <v>542</v>
      </c>
      <c r="O201" s="16" t="s">
        <v>523</v>
      </c>
      <c r="P201" s="16">
        <v>476.5</v>
      </c>
      <c r="Q201" s="16" t="s">
        <v>245</v>
      </c>
      <c r="R201" s="16">
        <v>23.83</v>
      </c>
      <c r="S201" s="16">
        <v>4</v>
      </c>
      <c r="T201" s="16">
        <v>3.6</v>
      </c>
      <c r="U201" s="16">
        <v>2</v>
      </c>
      <c r="V201" s="17" t="s">
        <v>534</v>
      </c>
      <c r="W201" s="16" t="s">
        <v>538</v>
      </c>
      <c r="X201" s="16"/>
      <c r="Y201" s="16" t="s">
        <v>307</v>
      </c>
      <c r="Z201" s="77">
        <v>27403</v>
      </c>
      <c r="AA201" s="77">
        <v>14910</v>
      </c>
      <c r="AB201" s="77">
        <f t="shared" ref="AB201" si="243">AA201+Z201</f>
        <v>42313</v>
      </c>
      <c r="AC201" s="16" t="s">
        <v>565</v>
      </c>
      <c r="AD201" s="16">
        <v>5</v>
      </c>
      <c r="AE201" s="16">
        <v>95</v>
      </c>
      <c r="AF201" s="16" t="s">
        <v>469</v>
      </c>
    </row>
    <row r="202" spans="1:32" hidden="1">
      <c r="A202" s="16">
        <v>2</v>
      </c>
      <c r="B202" s="17" t="s">
        <v>531</v>
      </c>
      <c r="C202" s="16">
        <v>2030</v>
      </c>
      <c r="D202" s="16" t="s">
        <v>532</v>
      </c>
      <c r="E202" s="16">
        <v>95.3</v>
      </c>
      <c r="F202" s="16">
        <v>104</v>
      </c>
      <c r="G202" s="16">
        <v>1.29</v>
      </c>
      <c r="H202" s="16" t="s">
        <v>521</v>
      </c>
      <c r="I202" s="16" t="s">
        <v>522</v>
      </c>
      <c r="J202" s="16">
        <v>20.8</v>
      </c>
      <c r="K202" s="16">
        <v>19.059999999999999</v>
      </c>
      <c r="L202" s="16" t="s">
        <v>527</v>
      </c>
      <c r="M202" s="16" t="s">
        <v>527</v>
      </c>
      <c r="N202" s="16" t="s">
        <v>542</v>
      </c>
      <c r="O202" s="16" t="s">
        <v>523</v>
      </c>
      <c r="P202" s="16">
        <v>953</v>
      </c>
      <c r="Q202" s="16" t="s">
        <v>549</v>
      </c>
      <c r="R202" s="16">
        <v>23.83</v>
      </c>
      <c r="S202" s="16">
        <v>4</v>
      </c>
      <c r="T202" s="16">
        <v>3.6</v>
      </c>
      <c r="U202" s="16">
        <v>3</v>
      </c>
      <c r="V202" s="17" t="s">
        <v>534</v>
      </c>
      <c r="W202" s="16" t="s">
        <v>541</v>
      </c>
      <c r="X202" s="16"/>
      <c r="Y202" s="16" t="s">
        <v>305</v>
      </c>
      <c r="Z202" s="77">
        <v>54806</v>
      </c>
      <c r="AA202" s="77">
        <v>31203</v>
      </c>
      <c r="AB202" s="77">
        <f t="shared" si="202"/>
        <v>86009</v>
      </c>
      <c r="AC202" s="16" t="s">
        <v>482</v>
      </c>
      <c r="AD202" s="16"/>
      <c r="AE202" s="16"/>
      <c r="AF202" s="16"/>
    </row>
    <row r="203" spans="1:32" hidden="1">
      <c r="A203" s="16">
        <v>1</v>
      </c>
      <c r="B203" s="17" t="s">
        <v>531</v>
      </c>
      <c r="C203" s="16">
        <v>3036</v>
      </c>
      <c r="D203" s="16" t="s">
        <v>532</v>
      </c>
      <c r="E203" s="16">
        <v>111.1</v>
      </c>
      <c r="F203" s="16">
        <v>122</v>
      </c>
      <c r="G203" s="16">
        <v>1.28</v>
      </c>
      <c r="H203" s="16" t="s">
        <v>521</v>
      </c>
      <c r="I203" s="16" t="s">
        <v>522</v>
      </c>
      <c r="J203" s="16">
        <v>24.4</v>
      </c>
      <c r="K203" s="16">
        <v>22.22</v>
      </c>
      <c r="L203" s="16" t="s">
        <v>527</v>
      </c>
      <c r="M203" s="16" t="s">
        <v>527</v>
      </c>
      <c r="N203" s="16" t="s">
        <v>542</v>
      </c>
      <c r="O203" s="16" t="s">
        <v>523</v>
      </c>
      <c r="P203" s="16">
        <v>555.5</v>
      </c>
      <c r="Q203" s="16" t="s">
        <v>245</v>
      </c>
      <c r="R203" s="16">
        <v>27.57</v>
      </c>
      <c r="S203" s="16">
        <v>4.03</v>
      </c>
      <c r="T203" s="16">
        <v>3.7</v>
      </c>
      <c r="U203" s="16">
        <v>1</v>
      </c>
      <c r="V203" s="17" t="s">
        <v>534</v>
      </c>
      <c r="W203" s="16" t="s">
        <v>545</v>
      </c>
      <c r="X203" s="16"/>
      <c r="Y203" s="16" t="s">
        <v>303</v>
      </c>
      <c r="Z203" s="77">
        <v>32639.05</v>
      </c>
      <c r="AA203" s="77">
        <v>15549</v>
      </c>
      <c r="AB203" s="77">
        <f t="shared" si="202"/>
        <v>48188.05</v>
      </c>
      <c r="AC203" s="16" t="s">
        <v>566</v>
      </c>
      <c r="AD203" s="16">
        <v>4</v>
      </c>
      <c r="AE203" s="16">
        <v>96</v>
      </c>
      <c r="AF203" s="16" t="s">
        <v>468</v>
      </c>
    </row>
    <row r="204" spans="1:32" hidden="1">
      <c r="A204" s="16">
        <v>1</v>
      </c>
      <c r="B204" s="17" t="s">
        <v>531</v>
      </c>
      <c r="C204" s="16">
        <v>3036</v>
      </c>
      <c r="D204" s="16" t="s">
        <v>532</v>
      </c>
      <c r="E204" s="16">
        <v>111.1</v>
      </c>
      <c r="F204" s="16">
        <v>122</v>
      </c>
      <c r="G204" s="16">
        <v>1.28</v>
      </c>
      <c r="H204" s="16" t="s">
        <v>521</v>
      </c>
      <c r="I204" s="16" t="s">
        <v>522</v>
      </c>
      <c r="J204" s="16">
        <v>24.4</v>
      </c>
      <c r="K204" s="16">
        <v>22.22</v>
      </c>
      <c r="L204" s="16" t="s">
        <v>527</v>
      </c>
      <c r="M204" s="16" t="s">
        <v>527</v>
      </c>
      <c r="N204" s="16" t="s">
        <v>542</v>
      </c>
      <c r="O204" s="16" t="s">
        <v>523</v>
      </c>
      <c r="P204" s="16">
        <v>555.5</v>
      </c>
      <c r="Q204" s="16" t="s">
        <v>245</v>
      </c>
      <c r="R204" s="16">
        <v>27.57</v>
      </c>
      <c r="S204" s="16">
        <v>4.03</v>
      </c>
      <c r="T204" s="16">
        <v>3.7</v>
      </c>
      <c r="U204" s="16">
        <v>1</v>
      </c>
      <c r="V204" s="17" t="s">
        <v>534</v>
      </c>
      <c r="W204" s="16" t="s">
        <v>545</v>
      </c>
      <c r="X204" s="16"/>
      <c r="Y204" s="16" t="s">
        <v>303</v>
      </c>
      <c r="Z204" s="77">
        <v>32639.05</v>
      </c>
      <c r="AA204" s="77">
        <v>15549</v>
      </c>
      <c r="AB204" s="77">
        <f t="shared" ref="AB204" si="244">AA204+Z204</f>
        <v>48188.05</v>
      </c>
      <c r="AC204" s="16" t="s">
        <v>567</v>
      </c>
      <c r="AD204" s="16">
        <v>4</v>
      </c>
      <c r="AE204" s="16">
        <v>96</v>
      </c>
      <c r="AF204" s="16" t="s">
        <v>467</v>
      </c>
    </row>
    <row r="205" spans="1:32" hidden="1">
      <c r="A205" s="16">
        <v>1</v>
      </c>
      <c r="B205" s="17" t="s">
        <v>531</v>
      </c>
      <c r="C205" s="16">
        <v>3036</v>
      </c>
      <c r="D205" s="16" t="s">
        <v>532</v>
      </c>
      <c r="E205" s="16">
        <v>111.1</v>
      </c>
      <c r="F205" s="16">
        <v>122</v>
      </c>
      <c r="G205" s="16">
        <v>1.28</v>
      </c>
      <c r="H205" s="16" t="s">
        <v>521</v>
      </c>
      <c r="I205" s="16" t="s">
        <v>522</v>
      </c>
      <c r="J205" s="16">
        <v>24.4</v>
      </c>
      <c r="K205" s="16">
        <v>22.22</v>
      </c>
      <c r="L205" s="16" t="s">
        <v>527</v>
      </c>
      <c r="M205" s="16" t="s">
        <v>527</v>
      </c>
      <c r="N205" s="16" t="s">
        <v>542</v>
      </c>
      <c r="O205" s="16" t="s">
        <v>523</v>
      </c>
      <c r="P205" s="16">
        <v>555.5</v>
      </c>
      <c r="Q205" s="16" t="s">
        <v>245</v>
      </c>
      <c r="R205" s="16">
        <v>27.57</v>
      </c>
      <c r="S205" s="16">
        <v>4.03</v>
      </c>
      <c r="T205" s="16">
        <v>3.7</v>
      </c>
      <c r="U205" s="16">
        <v>2</v>
      </c>
      <c r="V205" s="17" t="s">
        <v>534</v>
      </c>
      <c r="W205" s="16" t="s">
        <v>540</v>
      </c>
      <c r="X205" s="16"/>
      <c r="Y205" s="16" t="s">
        <v>306</v>
      </c>
      <c r="Z205" s="77">
        <v>32639.05</v>
      </c>
      <c r="AA205" s="77">
        <v>18280</v>
      </c>
      <c r="AB205" s="77">
        <f t="shared" si="202"/>
        <v>50919.05</v>
      </c>
      <c r="AC205" s="16" t="s">
        <v>566</v>
      </c>
      <c r="AD205" s="16">
        <v>4</v>
      </c>
      <c r="AE205" s="16">
        <v>96</v>
      </c>
      <c r="AF205" s="16" t="s">
        <v>468</v>
      </c>
    </row>
    <row r="206" spans="1:32" hidden="1">
      <c r="A206" s="16">
        <v>1</v>
      </c>
      <c r="B206" s="17" t="s">
        <v>531</v>
      </c>
      <c r="C206" s="16">
        <v>3036</v>
      </c>
      <c r="D206" s="16" t="s">
        <v>532</v>
      </c>
      <c r="E206" s="16">
        <v>111.1</v>
      </c>
      <c r="F206" s="16">
        <v>122</v>
      </c>
      <c r="G206" s="16">
        <v>1.28</v>
      </c>
      <c r="H206" s="16" t="s">
        <v>521</v>
      </c>
      <c r="I206" s="16" t="s">
        <v>522</v>
      </c>
      <c r="J206" s="16">
        <v>24.4</v>
      </c>
      <c r="K206" s="16">
        <v>22.22</v>
      </c>
      <c r="L206" s="16" t="s">
        <v>527</v>
      </c>
      <c r="M206" s="16" t="s">
        <v>527</v>
      </c>
      <c r="N206" s="16" t="s">
        <v>542</v>
      </c>
      <c r="O206" s="16" t="s">
        <v>523</v>
      </c>
      <c r="P206" s="16">
        <v>555.5</v>
      </c>
      <c r="Q206" s="16" t="s">
        <v>245</v>
      </c>
      <c r="R206" s="16">
        <v>27.57</v>
      </c>
      <c r="S206" s="16">
        <v>4.03</v>
      </c>
      <c r="T206" s="16">
        <v>3.7</v>
      </c>
      <c r="U206" s="16">
        <v>2</v>
      </c>
      <c r="V206" s="17" t="s">
        <v>534</v>
      </c>
      <c r="W206" s="16" t="s">
        <v>540</v>
      </c>
      <c r="X206" s="16"/>
      <c r="Y206" s="16" t="s">
        <v>306</v>
      </c>
      <c r="Z206" s="77">
        <v>32639.05</v>
      </c>
      <c r="AA206" s="77">
        <v>18280</v>
      </c>
      <c r="AB206" s="77">
        <f t="shared" ref="AB206" si="245">AA206+Z206</f>
        <v>50919.05</v>
      </c>
      <c r="AC206" s="16" t="s">
        <v>567</v>
      </c>
      <c r="AD206" s="16">
        <v>4</v>
      </c>
      <c r="AE206" s="16">
        <v>96</v>
      </c>
      <c r="AF206" s="16" t="s">
        <v>467</v>
      </c>
    </row>
    <row r="207" spans="1:32" hidden="1">
      <c r="A207" s="16">
        <v>1</v>
      </c>
      <c r="B207" s="17" t="s">
        <v>531</v>
      </c>
      <c r="C207" s="16">
        <v>3039</v>
      </c>
      <c r="D207" s="16" t="s">
        <v>532</v>
      </c>
      <c r="E207" s="16">
        <v>128</v>
      </c>
      <c r="F207" s="16">
        <v>138</v>
      </c>
      <c r="G207" s="16">
        <v>1.25</v>
      </c>
      <c r="H207" s="16" t="s">
        <v>521</v>
      </c>
      <c r="I207" s="16" t="s">
        <v>522</v>
      </c>
      <c r="J207" s="16">
        <v>27.6</v>
      </c>
      <c r="K207" s="16">
        <v>25.6</v>
      </c>
      <c r="L207" s="16" t="s">
        <v>527</v>
      </c>
      <c r="M207" s="16" t="s">
        <v>527</v>
      </c>
      <c r="N207" s="16" t="s">
        <v>542</v>
      </c>
      <c r="O207" s="16" t="s">
        <v>523</v>
      </c>
      <c r="P207" s="16">
        <v>640</v>
      </c>
      <c r="Q207" s="16" t="s">
        <v>543</v>
      </c>
      <c r="R207" s="16">
        <v>32</v>
      </c>
      <c r="S207" s="16">
        <v>4</v>
      </c>
      <c r="T207" s="16">
        <v>3.5</v>
      </c>
      <c r="U207" s="16">
        <v>2</v>
      </c>
      <c r="V207" s="17" t="s">
        <v>534</v>
      </c>
      <c r="W207" s="16" t="s">
        <v>541</v>
      </c>
      <c r="X207" s="16"/>
      <c r="Y207" s="16" t="s">
        <v>305</v>
      </c>
      <c r="Z207" s="77">
        <v>34823.25</v>
      </c>
      <c r="AA207" s="77">
        <v>20802</v>
      </c>
      <c r="AB207" s="77">
        <f t="shared" si="202"/>
        <v>55625.25</v>
      </c>
      <c r="AC207" s="16" t="s">
        <v>568</v>
      </c>
      <c r="AD207" s="16">
        <v>4</v>
      </c>
      <c r="AE207" s="16">
        <v>96</v>
      </c>
      <c r="AF207" s="16" t="s">
        <v>466</v>
      </c>
    </row>
    <row r="208" spans="1:32" hidden="1">
      <c r="A208" s="16">
        <v>1</v>
      </c>
      <c r="B208" s="17" t="s">
        <v>531</v>
      </c>
      <c r="C208" s="16">
        <v>3039</v>
      </c>
      <c r="D208" s="16" t="s">
        <v>532</v>
      </c>
      <c r="E208" s="16">
        <v>128</v>
      </c>
      <c r="F208" s="16">
        <v>138</v>
      </c>
      <c r="G208" s="16">
        <v>1.25</v>
      </c>
      <c r="H208" s="16" t="s">
        <v>521</v>
      </c>
      <c r="I208" s="16" t="s">
        <v>522</v>
      </c>
      <c r="J208" s="16">
        <v>27.6</v>
      </c>
      <c r="K208" s="16">
        <v>25.6</v>
      </c>
      <c r="L208" s="16" t="s">
        <v>527</v>
      </c>
      <c r="M208" s="16" t="s">
        <v>527</v>
      </c>
      <c r="N208" s="16" t="s">
        <v>542</v>
      </c>
      <c r="O208" s="16" t="s">
        <v>523</v>
      </c>
      <c r="P208" s="16">
        <v>640</v>
      </c>
      <c r="Q208" s="16" t="s">
        <v>543</v>
      </c>
      <c r="R208" s="16">
        <v>32</v>
      </c>
      <c r="S208" s="16">
        <v>4</v>
      </c>
      <c r="T208" s="16">
        <v>3.5</v>
      </c>
      <c r="U208" s="16">
        <v>2</v>
      </c>
      <c r="V208" s="17" t="s">
        <v>534</v>
      </c>
      <c r="W208" s="16" t="s">
        <v>541</v>
      </c>
      <c r="X208" s="16"/>
      <c r="Y208" s="16" t="s">
        <v>305</v>
      </c>
      <c r="Z208" s="77">
        <v>34823.25</v>
      </c>
      <c r="AA208" s="77">
        <v>20802</v>
      </c>
      <c r="AB208" s="77">
        <f t="shared" ref="AB208" si="246">AA208+Z208</f>
        <v>55625.25</v>
      </c>
      <c r="AC208" s="16" t="s">
        <v>569</v>
      </c>
      <c r="AD208" s="16">
        <v>4</v>
      </c>
      <c r="AE208" s="16">
        <v>96</v>
      </c>
      <c r="AF208" s="16" t="s">
        <v>465</v>
      </c>
    </row>
    <row r="209" spans="1:32" hidden="1">
      <c r="A209" s="16">
        <v>2</v>
      </c>
      <c r="B209" s="17" t="s">
        <v>531</v>
      </c>
      <c r="C209" s="16">
        <v>3039</v>
      </c>
      <c r="D209" s="16" t="s">
        <v>532</v>
      </c>
      <c r="E209" s="16">
        <v>128</v>
      </c>
      <c r="F209" s="16">
        <v>138</v>
      </c>
      <c r="G209" s="16">
        <v>1.25</v>
      </c>
      <c r="H209" s="16" t="s">
        <v>521</v>
      </c>
      <c r="I209" s="16" t="s">
        <v>522</v>
      </c>
      <c r="J209" s="16">
        <v>27.6</v>
      </c>
      <c r="K209" s="16">
        <v>25.6</v>
      </c>
      <c r="L209" s="16" t="s">
        <v>527</v>
      </c>
      <c r="M209" s="16" t="s">
        <v>527</v>
      </c>
      <c r="N209" s="16" t="s">
        <v>542</v>
      </c>
      <c r="O209" s="16" t="s">
        <v>523</v>
      </c>
      <c r="P209" s="16">
        <v>1280</v>
      </c>
      <c r="Q209" s="16" t="s">
        <v>550</v>
      </c>
      <c r="R209" s="16">
        <v>32</v>
      </c>
      <c r="S209" s="16">
        <v>4</v>
      </c>
      <c r="T209" s="16">
        <v>3.5</v>
      </c>
      <c r="U209" s="16">
        <v>3</v>
      </c>
      <c r="V209" s="17" t="s">
        <v>534</v>
      </c>
      <c r="W209" s="16" t="s">
        <v>539</v>
      </c>
      <c r="X209" s="16"/>
      <c r="Y209" s="16" t="s">
        <v>304</v>
      </c>
      <c r="Z209" s="77">
        <v>69646.5</v>
      </c>
      <c r="AA209" s="77">
        <v>39399</v>
      </c>
      <c r="AB209" s="77">
        <f t="shared" si="202"/>
        <v>109045.5</v>
      </c>
      <c r="AC209" s="16" t="s">
        <v>482</v>
      </c>
      <c r="AD209" s="16"/>
      <c r="AE209" s="16"/>
      <c r="AF209" s="16"/>
    </row>
    <row r="210" spans="1:32" hidden="1">
      <c r="A210" s="16">
        <v>1</v>
      </c>
      <c r="B210" s="17" t="s">
        <v>531</v>
      </c>
      <c r="C210" s="16">
        <v>3045</v>
      </c>
      <c r="D210" s="16" t="s">
        <v>532</v>
      </c>
      <c r="E210" s="16">
        <v>143</v>
      </c>
      <c r="F210" s="16">
        <v>156</v>
      </c>
      <c r="G210" s="16">
        <v>1.25</v>
      </c>
      <c r="H210" s="16" t="s">
        <v>521</v>
      </c>
      <c r="I210" s="16" t="s">
        <v>522</v>
      </c>
      <c r="J210" s="16">
        <v>31.2</v>
      </c>
      <c r="K210" s="16">
        <v>28.6</v>
      </c>
      <c r="L210" s="16" t="s">
        <v>527</v>
      </c>
      <c r="M210" s="16" t="s">
        <v>527</v>
      </c>
      <c r="N210" s="16" t="s">
        <v>542</v>
      </c>
      <c r="O210" s="16" t="s">
        <v>523</v>
      </c>
      <c r="P210" s="16">
        <v>715</v>
      </c>
      <c r="Q210" s="16" t="s">
        <v>551</v>
      </c>
      <c r="R210" s="16">
        <v>36.67</v>
      </c>
      <c r="S210" s="16">
        <v>3.9</v>
      </c>
      <c r="T210" s="16">
        <v>3.6</v>
      </c>
      <c r="U210" s="16">
        <v>2</v>
      </c>
      <c r="V210" s="17" t="s">
        <v>534</v>
      </c>
      <c r="W210" s="16" t="s">
        <v>539</v>
      </c>
      <c r="X210" s="16"/>
      <c r="Y210" s="16" t="s">
        <v>304</v>
      </c>
      <c r="Z210" s="77">
        <v>36917</v>
      </c>
      <c r="AA210" s="77">
        <v>26266</v>
      </c>
      <c r="AB210" s="77">
        <f t="shared" si="202"/>
        <v>63183</v>
      </c>
      <c r="AC210" s="16" t="s">
        <v>572</v>
      </c>
      <c r="AD210" s="16">
        <v>3</v>
      </c>
      <c r="AE210" s="16">
        <v>97</v>
      </c>
      <c r="AF210" s="16" t="s">
        <v>456</v>
      </c>
    </row>
    <row r="211" spans="1:32" hidden="1">
      <c r="A211" s="16">
        <v>1</v>
      </c>
      <c r="B211" s="17" t="s">
        <v>531</v>
      </c>
      <c r="C211" s="16">
        <v>3045</v>
      </c>
      <c r="D211" s="16" t="s">
        <v>532</v>
      </c>
      <c r="E211" s="16">
        <v>143</v>
      </c>
      <c r="F211" s="16">
        <v>156</v>
      </c>
      <c r="G211" s="16">
        <v>1.25</v>
      </c>
      <c r="H211" s="16" t="s">
        <v>521</v>
      </c>
      <c r="I211" s="16" t="s">
        <v>522</v>
      </c>
      <c r="J211" s="16">
        <v>31.2</v>
      </c>
      <c r="K211" s="16">
        <v>28.6</v>
      </c>
      <c r="L211" s="16" t="s">
        <v>527</v>
      </c>
      <c r="M211" s="16" t="s">
        <v>527</v>
      </c>
      <c r="N211" s="16" t="s">
        <v>542</v>
      </c>
      <c r="O211" s="16" t="s">
        <v>523</v>
      </c>
      <c r="P211" s="16">
        <v>715</v>
      </c>
      <c r="Q211" s="16" t="s">
        <v>551</v>
      </c>
      <c r="R211" s="16">
        <v>36.67</v>
      </c>
      <c r="S211" s="16">
        <v>3.9</v>
      </c>
      <c r="T211" s="16">
        <v>3.6</v>
      </c>
      <c r="U211" s="16">
        <v>2</v>
      </c>
      <c r="V211" s="17" t="s">
        <v>534</v>
      </c>
      <c r="W211" s="16" t="s">
        <v>539</v>
      </c>
      <c r="X211" s="16"/>
      <c r="Y211" s="16" t="s">
        <v>304</v>
      </c>
      <c r="Z211" s="77">
        <v>36917</v>
      </c>
      <c r="AA211" s="77">
        <v>26266</v>
      </c>
      <c r="AB211" s="77">
        <f t="shared" ref="AB211" si="247">AA211+Z211</f>
        <v>63183</v>
      </c>
      <c r="AC211" s="16" t="s">
        <v>573</v>
      </c>
      <c r="AD211" s="16">
        <v>3</v>
      </c>
      <c r="AE211" s="16">
        <v>97</v>
      </c>
      <c r="AF211" s="16" t="s">
        <v>455</v>
      </c>
    </row>
    <row r="212" spans="1:32" hidden="1">
      <c r="A212" s="16">
        <v>2</v>
      </c>
      <c r="B212" s="17" t="s">
        <v>519</v>
      </c>
      <c r="C212" s="16">
        <v>25</v>
      </c>
      <c r="D212" s="16" t="s">
        <v>520</v>
      </c>
      <c r="E212" s="16">
        <v>25.8</v>
      </c>
      <c r="F212" s="16">
        <v>26.7</v>
      </c>
      <c r="G212" s="16">
        <v>1.51</v>
      </c>
      <c r="H212" s="16" t="s">
        <v>521</v>
      </c>
      <c r="I212" s="16" t="s">
        <v>522</v>
      </c>
      <c r="J212" s="16">
        <f>F212/5</f>
        <v>5.34</v>
      </c>
      <c r="K212" s="16">
        <f t="shared" ref="K212:K272" si="248">E212/5</f>
        <v>5.16</v>
      </c>
      <c r="L212" s="16">
        <f t="shared" ref="L212:L217" si="249">K212/5.2</f>
        <v>0.99230769230769234</v>
      </c>
      <c r="M212" s="16">
        <f t="shared" ref="M212:M221" si="250">K212/6</f>
        <v>0.86</v>
      </c>
      <c r="N212" s="16" t="str">
        <f t="shared" ref="N212:N272" si="251">IF(AND(K212&gt;3,K212&lt;=4),"UBHP 200 SC",IF(AND(K212&gt;4,K212&lt;=6),"UBHP 300 SC",IF(AND(K212&gt;6,K212&lt;=7),"UBHP 500 SC",IF(AND(K212&gt;7,K212&lt;=8),"UBHP 800 SC",IF(AND(K212&gt;8,K212&lt;10),"UBHP 1000 SC",IF(AND(K212&gt;=10,K212&lt;=15),"UBHP 2000 SC","Serpentina &gt; 15 mq"))))))</f>
        <v>UBHP 300 SC</v>
      </c>
      <c r="O212" s="16" t="s">
        <v>523</v>
      </c>
      <c r="P212" s="16">
        <v>122</v>
      </c>
      <c r="Q212" s="16" t="str">
        <f t="shared" ref="Q212:Q272" si="252">IF(AND(P212&gt;50,P212&lt;100),"UBPU 100 PLUS",IF(AND(P212&gt;=100,P212&lt;300),"UBPU 300 PLUS",IF(AND(P212&gt;=300,P212&lt;600),"UBPU 500 PLUS",P212&amp;" lt")))</f>
        <v>UBPU 300 PLUS</v>
      </c>
      <c r="R212" s="16">
        <v>6</v>
      </c>
      <c r="S212" s="16">
        <v>4.3</v>
      </c>
      <c r="T212" s="16">
        <v>3.8</v>
      </c>
      <c r="U212" s="16">
        <v>1</v>
      </c>
      <c r="V212" s="17" t="s">
        <v>524</v>
      </c>
      <c r="W212" s="16" t="s">
        <v>525</v>
      </c>
      <c r="X212" s="16" t="s">
        <v>254</v>
      </c>
      <c r="Y212" s="16" t="s">
        <v>284</v>
      </c>
      <c r="Z212" s="77">
        <v>29100</v>
      </c>
      <c r="AA212" s="77">
        <v>11974</v>
      </c>
      <c r="AB212" s="77">
        <f t="shared" si="202"/>
        <v>41074</v>
      </c>
      <c r="AC212" s="16" t="s">
        <v>563</v>
      </c>
      <c r="AD212" s="16">
        <v>7</v>
      </c>
      <c r="AE212" s="16">
        <v>93</v>
      </c>
      <c r="AF212" s="16" t="s">
        <v>478</v>
      </c>
    </row>
    <row r="213" spans="1:32" hidden="1">
      <c r="A213" s="16">
        <v>3</v>
      </c>
      <c r="B213" s="17" t="s">
        <v>519</v>
      </c>
      <c r="C213" s="16">
        <v>25</v>
      </c>
      <c r="D213" s="16" t="s">
        <v>520</v>
      </c>
      <c r="E213" s="16">
        <v>25.8</v>
      </c>
      <c r="F213" s="16">
        <v>26.7</v>
      </c>
      <c r="G213" s="16">
        <v>1.51</v>
      </c>
      <c r="H213" s="16" t="s">
        <v>521</v>
      </c>
      <c r="I213" s="16" t="s">
        <v>522</v>
      </c>
      <c r="J213" s="16">
        <f t="shared" ref="J213:J272" si="253">F213/5</f>
        <v>5.34</v>
      </c>
      <c r="K213" s="16">
        <f t="shared" si="248"/>
        <v>5.16</v>
      </c>
      <c r="L213" s="16">
        <f t="shared" si="249"/>
        <v>0.99230769230769234</v>
      </c>
      <c r="M213" s="16">
        <f t="shared" si="250"/>
        <v>0.86</v>
      </c>
      <c r="N213" s="16" t="str">
        <f t="shared" si="251"/>
        <v>UBHP 300 SC</v>
      </c>
      <c r="O213" s="16" t="s">
        <v>523</v>
      </c>
      <c r="P213" s="16">
        <v>183</v>
      </c>
      <c r="Q213" s="16" t="str">
        <f t="shared" si="252"/>
        <v>UBPU 300 PLUS</v>
      </c>
      <c r="R213" s="16">
        <v>6</v>
      </c>
      <c r="S213" s="16">
        <v>4.3</v>
      </c>
      <c r="T213" s="16">
        <v>3.8</v>
      </c>
      <c r="U213" s="16">
        <v>1</v>
      </c>
      <c r="V213" s="17" t="s">
        <v>524</v>
      </c>
      <c r="W213" s="16" t="s">
        <v>526</v>
      </c>
      <c r="X213" s="16" t="s">
        <v>254</v>
      </c>
      <c r="Y213" s="16" t="s">
        <v>282</v>
      </c>
      <c r="Z213" s="77">
        <v>43650</v>
      </c>
      <c r="AA213" s="77">
        <v>13625</v>
      </c>
      <c r="AB213" s="77">
        <f t="shared" si="202"/>
        <v>57275</v>
      </c>
      <c r="AC213" s="16" t="s">
        <v>560</v>
      </c>
      <c r="AD213" s="16">
        <v>5</v>
      </c>
      <c r="AE213" s="16">
        <v>95</v>
      </c>
      <c r="AF213" s="16" t="s">
        <v>473</v>
      </c>
    </row>
    <row r="214" spans="1:32" hidden="1">
      <c r="A214" s="16">
        <v>3</v>
      </c>
      <c r="B214" s="17" t="s">
        <v>519</v>
      </c>
      <c r="C214" s="16">
        <v>25</v>
      </c>
      <c r="D214" s="16" t="s">
        <v>520</v>
      </c>
      <c r="E214" s="16">
        <v>25.8</v>
      </c>
      <c r="F214" s="16">
        <v>26.7</v>
      </c>
      <c r="G214" s="16">
        <v>1.51</v>
      </c>
      <c r="H214" s="16" t="s">
        <v>521</v>
      </c>
      <c r="I214" s="16" t="s">
        <v>522</v>
      </c>
      <c r="J214" s="16">
        <f t="shared" ref="J214" si="254">F214/5</f>
        <v>5.34</v>
      </c>
      <c r="K214" s="16">
        <f t="shared" ref="K214" si="255">E214/5</f>
        <v>5.16</v>
      </c>
      <c r="L214" s="16">
        <f t="shared" ref="L214" si="256">K214/5.2</f>
        <v>0.99230769230769234</v>
      </c>
      <c r="M214" s="16">
        <f t="shared" ref="M214" si="257">K214/6</f>
        <v>0.86</v>
      </c>
      <c r="N214" s="16" t="str">
        <f t="shared" ref="N214" si="258">IF(AND(K214&gt;3,K214&lt;=4),"UBHP 200 SC",IF(AND(K214&gt;4,K214&lt;=6),"UBHP 300 SC",IF(AND(K214&gt;6,K214&lt;=7),"UBHP 500 SC",IF(AND(K214&gt;7,K214&lt;=8),"UBHP 800 SC",IF(AND(K214&gt;8,K214&lt;10),"UBHP 1000 SC",IF(AND(K214&gt;=10,K214&lt;=15),"UBHP 2000 SC","Serpentina &gt; 15 mq"))))))</f>
        <v>UBHP 300 SC</v>
      </c>
      <c r="O214" s="16" t="s">
        <v>523</v>
      </c>
      <c r="P214" s="16">
        <v>183</v>
      </c>
      <c r="Q214" s="16" t="str">
        <f t="shared" ref="Q214" si="259">IF(AND(P214&gt;50,P214&lt;100),"UBPU 100 PLUS",IF(AND(P214&gt;=100,P214&lt;300),"UBPU 300 PLUS",IF(AND(P214&gt;=300,P214&lt;600),"UBPU 500 PLUS",P214&amp;" lt")))</f>
        <v>UBPU 300 PLUS</v>
      </c>
      <c r="R214" s="16">
        <v>6</v>
      </c>
      <c r="S214" s="16">
        <v>4.3</v>
      </c>
      <c r="T214" s="16">
        <v>3.8</v>
      </c>
      <c r="U214" s="16">
        <v>1</v>
      </c>
      <c r="V214" s="17" t="s">
        <v>524</v>
      </c>
      <c r="W214" s="16" t="s">
        <v>526</v>
      </c>
      <c r="X214" s="16" t="s">
        <v>254</v>
      </c>
      <c r="Y214" s="16" t="s">
        <v>282</v>
      </c>
      <c r="Z214" s="77">
        <v>43650</v>
      </c>
      <c r="AA214" s="77">
        <v>13625</v>
      </c>
      <c r="AB214" s="77">
        <f t="shared" ref="AB214" si="260">AA214+Z214</f>
        <v>57275</v>
      </c>
      <c r="AC214" s="16" t="s">
        <v>561</v>
      </c>
      <c r="AD214" s="16">
        <v>5</v>
      </c>
      <c r="AE214" s="16">
        <v>95</v>
      </c>
      <c r="AF214" s="16" t="s">
        <v>471</v>
      </c>
    </row>
    <row r="215" spans="1:32" hidden="1">
      <c r="A215" s="16">
        <v>2</v>
      </c>
      <c r="B215" s="17" t="s">
        <v>519</v>
      </c>
      <c r="C215" s="16">
        <v>30</v>
      </c>
      <c r="D215" s="16" t="s">
        <v>520</v>
      </c>
      <c r="E215" s="16">
        <v>29.9</v>
      </c>
      <c r="F215" s="16">
        <v>30.9</v>
      </c>
      <c r="G215" s="16">
        <v>1.31</v>
      </c>
      <c r="H215" s="16" t="s">
        <v>521</v>
      </c>
      <c r="I215" s="16" t="s">
        <v>522</v>
      </c>
      <c r="J215" s="16">
        <f t="shared" si="253"/>
        <v>6.18</v>
      </c>
      <c r="K215" s="16">
        <f t="shared" si="248"/>
        <v>5.9799999999999995</v>
      </c>
      <c r="L215" s="16">
        <f t="shared" si="249"/>
        <v>1.1499999999999999</v>
      </c>
      <c r="M215" s="16">
        <f t="shared" si="250"/>
        <v>0.99666666666666659</v>
      </c>
      <c r="N215" s="16" t="str">
        <f t="shared" si="251"/>
        <v>UBHP 300 SC</v>
      </c>
      <c r="O215" s="16" t="s">
        <v>523</v>
      </c>
      <c r="P215" s="16">
        <v>140</v>
      </c>
      <c r="Q215" s="16" t="str">
        <f t="shared" si="252"/>
        <v>UBPU 300 PLUS</v>
      </c>
      <c r="R215" s="16">
        <v>7</v>
      </c>
      <c r="S215" s="16">
        <v>4.2699999999999996</v>
      </c>
      <c r="T215" s="16">
        <v>4</v>
      </c>
      <c r="U215" s="16">
        <v>1</v>
      </c>
      <c r="V215" s="17" t="s">
        <v>524</v>
      </c>
      <c r="W215" s="16" t="s">
        <v>526</v>
      </c>
      <c r="X215" s="16" t="s">
        <v>253</v>
      </c>
      <c r="Y215" s="16" t="s">
        <v>282</v>
      </c>
      <c r="Z215" s="77">
        <v>32400</v>
      </c>
      <c r="AA215" s="77">
        <v>13625</v>
      </c>
      <c r="AB215" s="77">
        <f t="shared" ref="AB215:AB272" si="261">AA215+Z215</f>
        <v>46025</v>
      </c>
      <c r="AC215" s="16" t="s">
        <v>560</v>
      </c>
      <c r="AD215" s="16">
        <v>5</v>
      </c>
      <c r="AE215" s="16">
        <v>95</v>
      </c>
      <c r="AF215" s="16" t="s">
        <v>473</v>
      </c>
    </row>
    <row r="216" spans="1:32" hidden="1">
      <c r="A216" s="16">
        <v>2</v>
      </c>
      <c r="B216" s="17" t="s">
        <v>519</v>
      </c>
      <c r="C216" s="16">
        <v>30</v>
      </c>
      <c r="D216" s="16" t="s">
        <v>520</v>
      </c>
      <c r="E216" s="16">
        <v>29.9</v>
      </c>
      <c r="F216" s="16">
        <v>30.9</v>
      </c>
      <c r="G216" s="16">
        <v>1.31</v>
      </c>
      <c r="H216" s="16" t="s">
        <v>521</v>
      </c>
      <c r="I216" s="16" t="s">
        <v>522</v>
      </c>
      <c r="J216" s="16">
        <f t="shared" ref="J216" si="262">F216/5</f>
        <v>6.18</v>
      </c>
      <c r="K216" s="16">
        <f t="shared" ref="K216" si="263">E216/5</f>
        <v>5.9799999999999995</v>
      </c>
      <c r="L216" s="16">
        <f t="shared" ref="L216" si="264">K216/5.2</f>
        <v>1.1499999999999999</v>
      </c>
      <c r="M216" s="16">
        <f t="shared" ref="M216" si="265">K216/6</f>
        <v>0.99666666666666659</v>
      </c>
      <c r="N216" s="16" t="str">
        <f t="shared" ref="N216" si="266">IF(AND(K216&gt;3,K216&lt;=4),"UBHP 200 SC",IF(AND(K216&gt;4,K216&lt;=6),"UBHP 300 SC",IF(AND(K216&gt;6,K216&lt;=7),"UBHP 500 SC",IF(AND(K216&gt;7,K216&lt;=8),"UBHP 800 SC",IF(AND(K216&gt;8,K216&lt;10),"UBHP 1000 SC",IF(AND(K216&gt;=10,K216&lt;=15),"UBHP 2000 SC","Serpentina &gt; 15 mq"))))))</f>
        <v>UBHP 300 SC</v>
      </c>
      <c r="O216" s="16" t="s">
        <v>523</v>
      </c>
      <c r="P216" s="16">
        <v>140</v>
      </c>
      <c r="Q216" s="16" t="str">
        <f t="shared" ref="Q216" si="267">IF(AND(P216&gt;50,P216&lt;100),"UBPU 100 PLUS",IF(AND(P216&gt;=100,P216&lt;300),"UBPU 300 PLUS",IF(AND(P216&gt;=300,P216&lt;600),"UBPU 500 PLUS",P216&amp;" lt")))</f>
        <v>UBPU 300 PLUS</v>
      </c>
      <c r="R216" s="16">
        <v>7</v>
      </c>
      <c r="S216" s="16">
        <v>4.2699999999999996</v>
      </c>
      <c r="T216" s="16">
        <v>4</v>
      </c>
      <c r="U216" s="16">
        <v>1</v>
      </c>
      <c r="V216" s="17" t="s">
        <v>524</v>
      </c>
      <c r="W216" s="16" t="s">
        <v>526</v>
      </c>
      <c r="X216" s="16" t="s">
        <v>253</v>
      </c>
      <c r="Y216" s="16" t="s">
        <v>282</v>
      </c>
      <c r="Z216" s="77">
        <v>32400</v>
      </c>
      <c r="AA216" s="77">
        <v>13625</v>
      </c>
      <c r="AB216" s="77">
        <f t="shared" ref="AB216" si="268">AA216+Z216</f>
        <v>46025</v>
      </c>
      <c r="AC216" s="16" t="s">
        <v>561</v>
      </c>
      <c r="AD216" s="16">
        <v>5</v>
      </c>
      <c r="AE216" s="16">
        <v>95</v>
      </c>
      <c r="AF216" s="16" t="s">
        <v>471</v>
      </c>
    </row>
    <row r="217" spans="1:32" hidden="1">
      <c r="A217" s="16">
        <v>2</v>
      </c>
      <c r="B217" s="17" t="s">
        <v>519</v>
      </c>
      <c r="C217" s="16">
        <v>35</v>
      </c>
      <c r="D217" s="16" t="s">
        <v>520</v>
      </c>
      <c r="E217" s="16">
        <v>35.5</v>
      </c>
      <c r="F217" s="16">
        <v>37</v>
      </c>
      <c r="G217" s="16">
        <v>1.26</v>
      </c>
      <c r="H217" s="16" t="s">
        <v>521</v>
      </c>
      <c r="I217" s="16" t="s">
        <v>522</v>
      </c>
      <c r="J217" s="16">
        <f t="shared" si="253"/>
        <v>7.4</v>
      </c>
      <c r="K217" s="16">
        <f t="shared" si="248"/>
        <v>7.1</v>
      </c>
      <c r="L217" s="16">
        <f t="shared" si="249"/>
        <v>1.3653846153846152</v>
      </c>
      <c r="M217" s="16">
        <f t="shared" si="250"/>
        <v>1.1833333333333333</v>
      </c>
      <c r="N217" s="16" t="str">
        <f t="shared" si="251"/>
        <v>UBHP 800 SC</v>
      </c>
      <c r="O217" s="16" t="s">
        <v>523</v>
      </c>
      <c r="P217" s="16">
        <v>170</v>
      </c>
      <c r="Q217" s="16" t="str">
        <f t="shared" si="252"/>
        <v>UBPU 300 PLUS</v>
      </c>
      <c r="R217" s="16">
        <v>8.39</v>
      </c>
      <c r="S217" s="16">
        <v>4.2300000000000004</v>
      </c>
      <c r="T217" s="16">
        <v>3.9</v>
      </c>
      <c r="U217" s="16">
        <v>1</v>
      </c>
      <c r="V217" s="17" t="s">
        <v>524</v>
      </c>
      <c r="W217" s="16" t="s">
        <v>526</v>
      </c>
      <c r="X217" s="16" t="s">
        <v>252</v>
      </c>
      <c r="Y217" s="16" t="s">
        <v>282</v>
      </c>
      <c r="Z217" s="77">
        <v>35300</v>
      </c>
      <c r="AA217" s="77">
        <v>13625</v>
      </c>
      <c r="AB217" s="77">
        <f t="shared" si="261"/>
        <v>48925</v>
      </c>
      <c r="AC217" s="16" t="s">
        <v>560</v>
      </c>
      <c r="AD217" s="16">
        <v>5</v>
      </c>
      <c r="AE217" s="16">
        <v>95</v>
      </c>
      <c r="AF217" s="16" t="s">
        <v>473</v>
      </c>
    </row>
    <row r="218" spans="1:32" hidden="1">
      <c r="A218" s="16">
        <v>2</v>
      </c>
      <c r="B218" s="17" t="s">
        <v>519</v>
      </c>
      <c r="C218" s="16">
        <v>35</v>
      </c>
      <c r="D218" s="16" t="s">
        <v>520</v>
      </c>
      <c r="E218" s="16">
        <v>35.5</v>
      </c>
      <c r="F218" s="16">
        <v>37</v>
      </c>
      <c r="G218" s="16">
        <v>1.26</v>
      </c>
      <c r="H218" s="16" t="s">
        <v>521</v>
      </c>
      <c r="I218" s="16" t="s">
        <v>522</v>
      </c>
      <c r="J218" s="16">
        <f t="shared" ref="J218" si="269">F218/5</f>
        <v>7.4</v>
      </c>
      <c r="K218" s="16">
        <f t="shared" ref="K218" si="270">E218/5</f>
        <v>7.1</v>
      </c>
      <c r="L218" s="16">
        <f t="shared" ref="L218" si="271">K218/5.2</f>
        <v>1.3653846153846152</v>
      </c>
      <c r="M218" s="16">
        <f t="shared" ref="M218" si="272">K218/6</f>
        <v>1.1833333333333333</v>
      </c>
      <c r="N218" s="16" t="str">
        <f t="shared" ref="N218" si="273">IF(AND(K218&gt;3,K218&lt;=4),"UBHP 200 SC",IF(AND(K218&gt;4,K218&lt;=6),"UBHP 300 SC",IF(AND(K218&gt;6,K218&lt;=7),"UBHP 500 SC",IF(AND(K218&gt;7,K218&lt;=8),"UBHP 800 SC",IF(AND(K218&gt;8,K218&lt;10),"UBHP 1000 SC",IF(AND(K218&gt;=10,K218&lt;=15),"UBHP 2000 SC","Serpentina &gt; 15 mq"))))))</f>
        <v>UBHP 800 SC</v>
      </c>
      <c r="O218" s="16" t="s">
        <v>523</v>
      </c>
      <c r="P218" s="16">
        <v>170</v>
      </c>
      <c r="Q218" s="16" t="str">
        <f t="shared" ref="Q218" si="274">IF(AND(P218&gt;50,P218&lt;100),"UBPU 100 PLUS",IF(AND(P218&gt;=100,P218&lt;300),"UBPU 300 PLUS",IF(AND(P218&gt;=300,P218&lt;600),"UBPU 500 PLUS",P218&amp;" lt")))</f>
        <v>UBPU 300 PLUS</v>
      </c>
      <c r="R218" s="16">
        <v>8.39</v>
      </c>
      <c r="S218" s="16">
        <v>4.2300000000000004</v>
      </c>
      <c r="T218" s="16">
        <v>3.9</v>
      </c>
      <c r="U218" s="16">
        <v>1</v>
      </c>
      <c r="V218" s="17" t="s">
        <v>524</v>
      </c>
      <c r="W218" s="16" t="s">
        <v>526</v>
      </c>
      <c r="X218" s="16" t="s">
        <v>252</v>
      </c>
      <c r="Y218" s="16" t="s">
        <v>282</v>
      </c>
      <c r="Z218" s="77">
        <v>35300</v>
      </c>
      <c r="AA218" s="77">
        <v>13625</v>
      </c>
      <c r="AB218" s="77">
        <f t="shared" ref="AB218" si="275">AA218+Z218</f>
        <v>48925</v>
      </c>
      <c r="AC218" s="16" t="s">
        <v>561</v>
      </c>
      <c r="AD218" s="16">
        <v>5</v>
      </c>
      <c r="AE218" s="16">
        <v>95</v>
      </c>
      <c r="AF218" s="16" t="s">
        <v>471</v>
      </c>
    </row>
    <row r="219" spans="1:32" hidden="1">
      <c r="A219" s="16">
        <v>1</v>
      </c>
      <c r="B219" s="17" t="s">
        <v>519</v>
      </c>
      <c r="C219" s="16">
        <v>42</v>
      </c>
      <c r="D219" s="16" t="s">
        <v>520</v>
      </c>
      <c r="E219" s="16">
        <v>41.8</v>
      </c>
      <c r="F219" s="16">
        <v>43.5</v>
      </c>
      <c r="G219" s="16">
        <v>1.3</v>
      </c>
      <c r="H219" s="16" t="s">
        <v>521</v>
      </c>
      <c r="I219" s="16" t="s">
        <v>522</v>
      </c>
      <c r="J219" s="16">
        <f t="shared" si="253"/>
        <v>8.6999999999999993</v>
      </c>
      <c r="K219" s="16">
        <f t="shared" si="248"/>
        <v>8.36</v>
      </c>
      <c r="L219" s="16" t="s">
        <v>527</v>
      </c>
      <c r="M219" s="16">
        <f t="shared" si="250"/>
        <v>1.3933333333333333</v>
      </c>
      <c r="N219" s="16" t="str">
        <f t="shared" si="251"/>
        <v>UBHP 1000 SC</v>
      </c>
      <c r="O219" s="16" t="s">
        <v>523</v>
      </c>
      <c r="P219" s="16">
        <v>105</v>
      </c>
      <c r="Q219" s="16" t="str">
        <f t="shared" si="252"/>
        <v>UBPU 300 PLUS</v>
      </c>
      <c r="R219" s="16">
        <v>9.91</v>
      </c>
      <c r="S219" s="16">
        <v>4.22</v>
      </c>
      <c r="T219" s="16">
        <v>3.9</v>
      </c>
      <c r="U219" s="16">
        <v>1</v>
      </c>
      <c r="V219" s="17" t="s">
        <v>524</v>
      </c>
      <c r="W219" s="16" t="s">
        <v>525</v>
      </c>
      <c r="X219" s="16" t="s">
        <v>251</v>
      </c>
      <c r="Y219" s="16" t="s">
        <v>284</v>
      </c>
      <c r="Z219" s="77">
        <v>19350</v>
      </c>
      <c r="AA219" s="77">
        <v>11974</v>
      </c>
      <c r="AB219" s="77">
        <f t="shared" si="261"/>
        <v>31324</v>
      </c>
      <c r="AC219" s="16" t="s">
        <v>563</v>
      </c>
      <c r="AD219" s="16">
        <v>7</v>
      </c>
      <c r="AE219" s="16">
        <v>93</v>
      </c>
      <c r="AF219" s="16" t="s">
        <v>478</v>
      </c>
    </row>
    <row r="220" spans="1:32" hidden="1">
      <c r="A220" s="16">
        <v>1</v>
      </c>
      <c r="B220" s="17" t="s">
        <v>519</v>
      </c>
      <c r="C220" s="16">
        <v>42</v>
      </c>
      <c r="D220" s="16" t="s">
        <v>520</v>
      </c>
      <c r="E220" s="16">
        <v>41.8</v>
      </c>
      <c r="F220" s="16">
        <v>43.5</v>
      </c>
      <c r="G220" s="16">
        <v>1.3</v>
      </c>
      <c r="H220" s="16" t="s">
        <v>521</v>
      </c>
      <c r="I220" s="16" t="s">
        <v>522</v>
      </c>
      <c r="J220" s="16">
        <f t="shared" si="253"/>
        <v>8.6999999999999993</v>
      </c>
      <c r="K220" s="16">
        <f t="shared" si="248"/>
        <v>8.36</v>
      </c>
      <c r="L220" s="16" t="s">
        <v>527</v>
      </c>
      <c r="M220" s="16">
        <f t="shared" si="250"/>
        <v>1.3933333333333333</v>
      </c>
      <c r="N220" s="16" t="str">
        <f t="shared" si="251"/>
        <v>UBHP 1000 SC</v>
      </c>
      <c r="O220" s="16" t="s">
        <v>523</v>
      </c>
      <c r="P220" s="16">
        <v>105</v>
      </c>
      <c r="Q220" s="16" t="str">
        <f t="shared" si="252"/>
        <v>UBPU 300 PLUS</v>
      </c>
      <c r="R220" s="16">
        <v>9.91</v>
      </c>
      <c r="S220" s="16">
        <v>4.22</v>
      </c>
      <c r="T220" s="16">
        <v>3.9</v>
      </c>
      <c r="U220" s="16">
        <v>1</v>
      </c>
      <c r="V220" s="17" t="s">
        <v>524</v>
      </c>
      <c r="W220" s="16" t="s">
        <v>528</v>
      </c>
      <c r="X220" s="16" t="s">
        <v>251</v>
      </c>
      <c r="Y220" s="16" t="s">
        <v>283</v>
      </c>
      <c r="Z220" s="77">
        <v>19350</v>
      </c>
      <c r="AA220" s="77">
        <v>12184</v>
      </c>
      <c r="AB220" s="77">
        <f t="shared" si="261"/>
        <v>31534</v>
      </c>
      <c r="AC220" s="16" t="s">
        <v>557</v>
      </c>
      <c r="AD220" s="16">
        <v>7</v>
      </c>
      <c r="AE220" s="16">
        <v>93</v>
      </c>
      <c r="AF220" s="16" t="s">
        <v>477</v>
      </c>
    </row>
    <row r="221" spans="1:32" hidden="1">
      <c r="A221" s="16">
        <v>2</v>
      </c>
      <c r="B221" s="17" t="s">
        <v>519</v>
      </c>
      <c r="C221" s="16">
        <v>42</v>
      </c>
      <c r="D221" s="16" t="s">
        <v>520</v>
      </c>
      <c r="E221" s="16">
        <v>41.8</v>
      </c>
      <c r="F221" s="16">
        <v>43.5</v>
      </c>
      <c r="G221" s="16">
        <v>1.3</v>
      </c>
      <c r="H221" s="16" t="s">
        <v>521</v>
      </c>
      <c r="I221" s="16" t="s">
        <v>522</v>
      </c>
      <c r="J221" s="16">
        <f t="shared" si="253"/>
        <v>8.6999999999999993</v>
      </c>
      <c r="K221" s="16">
        <f t="shared" si="248"/>
        <v>8.36</v>
      </c>
      <c r="L221" s="16" t="s">
        <v>527</v>
      </c>
      <c r="M221" s="16">
        <f t="shared" si="250"/>
        <v>1.3933333333333333</v>
      </c>
      <c r="N221" s="16" t="str">
        <f t="shared" si="251"/>
        <v>UBHP 1000 SC</v>
      </c>
      <c r="O221" s="16" t="s">
        <v>523</v>
      </c>
      <c r="P221" s="16">
        <v>210</v>
      </c>
      <c r="Q221" s="16" t="str">
        <f t="shared" si="252"/>
        <v>UBPU 300 PLUS</v>
      </c>
      <c r="R221" s="16">
        <v>9.91</v>
      </c>
      <c r="S221" s="16">
        <v>4.22</v>
      </c>
      <c r="T221" s="16">
        <v>3.9</v>
      </c>
      <c r="U221" s="16">
        <v>1</v>
      </c>
      <c r="V221" s="17" t="s">
        <v>524</v>
      </c>
      <c r="W221" s="16" t="s">
        <v>529</v>
      </c>
      <c r="X221" s="16" t="s">
        <v>251</v>
      </c>
      <c r="Y221" s="16" t="s">
        <v>281</v>
      </c>
      <c r="Z221" s="77">
        <v>38700</v>
      </c>
      <c r="AA221" s="77">
        <v>16724</v>
      </c>
      <c r="AB221" s="77">
        <f t="shared" si="261"/>
        <v>55424</v>
      </c>
      <c r="AC221" s="16" t="s">
        <v>564</v>
      </c>
      <c r="AD221" s="16">
        <v>5</v>
      </c>
      <c r="AE221" s="16">
        <v>95</v>
      </c>
      <c r="AF221" s="16" t="s">
        <v>470</v>
      </c>
    </row>
    <row r="222" spans="1:32" hidden="1">
      <c r="A222" s="16">
        <v>2</v>
      </c>
      <c r="B222" s="17" t="s">
        <v>519</v>
      </c>
      <c r="C222" s="16">
        <v>42</v>
      </c>
      <c r="D222" s="16" t="s">
        <v>520</v>
      </c>
      <c r="E222" s="16">
        <v>41.8</v>
      </c>
      <c r="F222" s="16">
        <v>43.5</v>
      </c>
      <c r="G222" s="16">
        <v>1.3</v>
      </c>
      <c r="H222" s="16" t="s">
        <v>521</v>
      </c>
      <c r="I222" s="16" t="s">
        <v>522</v>
      </c>
      <c r="J222" s="16">
        <f t="shared" ref="J222" si="276">F222/5</f>
        <v>8.6999999999999993</v>
      </c>
      <c r="K222" s="16">
        <f t="shared" ref="K222" si="277">E222/5</f>
        <v>8.36</v>
      </c>
      <c r="L222" s="16" t="s">
        <v>527</v>
      </c>
      <c r="M222" s="16">
        <f t="shared" ref="M222" si="278">K222/6</f>
        <v>1.3933333333333333</v>
      </c>
      <c r="N222" s="16" t="str">
        <f t="shared" ref="N222" si="279">IF(AND(K222&gt;3,K222&lt;=4),"UBHP 200 SC",IF(AND(K222&gt;4,K222&lt;=6),"UBHP 300 SC",IF(AND(K222&gt;6,K222&lt;=7),"UBHP 500 SC",IF(AND(K222&gt;7,K222&lt;=8),"UBHP 800 SC",IF(AND(K222&gt;8,K222&lt;10),"UBHP 1000 SC",IF(AND(K222&gt;=10,K222&lt;=15),"UBHP 2000 SC","Serpentina &gt; 15 mq"))))))</f>
        <v>UBHP 1000 SC</v>
      </c>
      <c r="O222" s="16" t="s">
        <v>523</v>
      </c>
      <c r="P222" s="16">
        <v>210</v>
      </c>
      <c r="Q222" s="16" t="str">
        <f t="shared" ref="Q222" si="280">IF(AND(P222&gt;50,P222&lt;100),"UBPU 100 PLUS",IF(AND(P222&gt;=100,P222&lt;300),"UBPU 300 PLUS",IF(AND(P222&gt;=300,P222&lt;600),"UBPU 500 PLUS",P222&amp;" lt")))</f>
        <v>UBPU 300 PLUS</v>
      </c>
      <c r="R222" s="16">
        <v>9.91</v>
      </c>
      <c r="S222" s="16">
        <v>4.22</v>
      </c>
      <c r="T222" s="16">
        <v>3.9</v>
      </c>
      <c r="U222" s="16">
        <v>1</v>
      </c>
      <c r="V222" s="17" t="s">
        <v>524</v>
      </c>
      <c r="W222" s="16" t="s">
        <v>529</v>
      </c>
      <c r="X222" s="16" t="s">
        <v>251</v>
      </c>
      <c r="Y222" s="16" t="s">
        <v>281</v>
      </c>
      <c r="Z222" s="77">
        <v>38700</v>
      </c>
      <c r="AA222" s="77">
        <v>16724</v>
      </c>
      <c r="AB222" s="77">
        <f t="shared" ref="AB222" si="281">AA222+Z222</f>
        <v>55424</v>
      </c>
      <c r="AC222" s="16" t="s">
        <v>565</v>
      </c>
      <c r="AD222" s="16">
        <v>5</v>
      </c>
      <c r="AE222" s="16">
        <v>95</v>
      </c>
      <c r="AF222" s="16" t="s">
        <v>469</v>
      </c>
    </row>
    <row r="223" spans="1:32" hidden="1">
      <c r="A223" s="16">
        <v>1</v>
      </c>
      <c r="B223" s="17" t="s">
        <v>519</v>
      </c>
      <c r="C223" s="16">
        <v>50</v>
      </c>
      <c r="D223" s="16" t="s">
        <v>520</v>
      </c>
      <c r="E223" s="16">
        <v>49.4</v>
      </c>
      <c r="F223" s="16">
        <v>51.7</v>
      </c>
      <c r="G223" s="16">
        <v>1.33</v>
      </c>
      <c r="H223" s="16" t="s">
        <v>521</v>
      </c>
      <c r="I223" s="16" t="s">
        <v>522</v>
      </c>
      <c r="J223" s="16">
        <f t="shared" si="253"/>
        <v>10.34</v>
      </c>
      <c r="K223" s="16">
        <f t="shared" si="248"/>
        <v>9.879999999999999</v>
      </c>
      <c r="L223" s="16" t="s">
        <v>527</v>
      </c>
      <c r="M223" s="16" t="s">
        <v>527</v>
      </c>
      <c r="N223" s="16" t="str">
        <f t="shared" si="251"/>
        <v>UBHP 1000 SC</v>
      </c>
      <c r="O223" s="16" t="s">
        <v>523</v>
      </c>
      <c r="P223" s="16">
        <v>120</v>
      </c>
      <c r="Q223" s="16" t="str">
        <f t="shared" si="252"/>
        <v>UBPU 300 PLUS</v>
      </c>
      <c r="R223" s="16">
        <v>11.71</v>
      </c>
      <c r="S223" s="16">
        <v>4.22</v>
      </c>
      <c r="T223" s="16">
        <v>3.8</v>
      </c>
      <c r="U223" s="16">
        <v>1</v>
      </c>
      <c r="V223" s="17" t="s">
        <v>524</v>
      </c>
      <c r="W223" s="16" t="s">
        <v>525</v>
      </c>
      <c r="X223" s="16" t="s">
        <v>250</v>
      </c>
      <c r="Y223" s="16" t="s">
        <v>284</v>
      </c>
      <c r="Z223" s="77">
        <v>20650</v>
      </c>
      <c r="AA223" s="77">
        <v>11974</v>
      </c>
      <c r="AB223" s="77">
        <f t="shared" si="261"/>
        <v>32624</v>
      </c>
      <c r="AC223" s="16" t="s">
        <v>563</v>
      </c>
      <c r="AD223" s="16">
        <v>7</v>
      </c>
      <c r="AE223" s="16">
        <v>93</v>
      </c>
      <c r="AF223" s="16" t="s">
        <v>478</v>
      </c>
    </row>
    <row r="224" spans="1:32" hidden="1">
      <c r="A224" s="16">
        <v>1</v>
      </c>
      <c r="B224" s="17" t="s">
        <v>519</v>
      </c>
      <c r="C224" s="16">
        <v>50</v>
      </c>
      <c r="D224" s="16" t="s">
        <v>520</v>
      </c>
      <c r="E224" s="16">
        <v>49.4</v>
      </c>
      <c r="F224" s="16">
        <v>51.7</v>
      </c>
      <c r="G224" s="16">
        <v>1.33</v>
      </c>
      <c r="H224" s="16" t="s">
        <v>521</v>
      </c>
      <c r="I224" s="16" t="s">
        <v>522</v>
      </c>
      <c r="J224" s="16">
        <f t="shared" si="253"/>
        <v>10.34</v>
      </c>
      <c r="K224" s="16">
        <f t="shared" si="248"/>
        <v>9.879999999999999</v>
      </c>
      <c r="L224" s="16" t="s">
        <v>527</v>
      </c>
      <c r="M224" s="16" t="s">
        <v>527</v>
      </c>
      <c r="N224" s="16" t="str">
        <f t="shared" si="251"/>
        <v>UBHP 1000 SC</v>
      </c>
      <c r="O224" s="16" t="s">
        <v>523</v>
      </c>
      <c r="P224" s="16">
        <v>120</v>
      </c>
      <c r="Q224" s="16" t="str">
        <f t="shared" si="252"/>
        <v>UBPU 300 PLUS</v>
      </c>
      <c r="R224" s="16">
        <v>11.71</v>
      </c>
      <c r="S224" s="16">
        <v>4.22</v>
      </c>
      <c r="T224" s="16">
        <v>3.8</v>
      </c>
      <c r="U224" s="16">
        <v>1</v>
      </c>
      <c r="V224" s="17" t="s">
        <v>524</v>
      </c>
      <c r="W224" s="16" t="s">
        <v>528</v>
      </c>
      <c r="X224" s="16" t="s">
        <v>250</v>
      </c>
      <c r="Y224" s="16" t="s">
        <v>283</v>
      </c>
      <c r="Z224" s="77">
        <v>20650</v>
      </c>
      <c r="AA224" s="77">
        <v>12184</v>
      </c>
      <c r="AB224" s="77">
        <f t="shared" si="261"/>
        <v>32834</v>
      </c>
      <c r="AC224" s="16" t="s">
        <v>557</v>
      </c>
      <c r="AD224" s="16">
        <v>7</v>
      </c>
      <c r="AE224" s="16">
        <v>93</v>
      </c>
      <c r="AF224" s="16" t="s">
        <v>477</v>
      </c>
    </row>
    <row r="225" spans="1:32" hidden="1">
      <c r="A225" s="16">
        <v>2</v>
      </c>
      <c r="B225" s="17" t="s">
        <v>519</v>
      </c>
      <c r="C225" s="16">
        <v>50</v>
      </c>
      <c r="D225" s="16" t="s">
        <v>520</v>
      </c>
      <c r="E225" s="16">
        <v>49.4</v>
      </c>
      <c r="F225" s="16">
        <v>51.7</v>
      </c>
      <c r="G225" s="16">
        <v>1.33</v>
      </c>
      <c r="H225" s="16" t="s">
        <v>521</v>
      </c>
      <c r="I225" s="16" t="s">
        <v>522</v>
      </c>
      <c r="J225" s="16">
        <f t="shared" si="253"/>
        <v>10.34</v>
      </c>
      <c r="K225" s="16">
        <f t="shared" si="248"/>
        <v>9.879999999999999</v>
      </c>
      <c r="L225" s="16" t="s">
        <v>527</v>
      </c>
      <c r="M225" s="16" t="s">
        <v>527</v>
      </c>
      <c r="N225" s="16" t="str">
        <f t="shared" si="251"/>
        <v>UBHP 1000 SC</v>
      </c>
      <c r="O225" s="16" t="s">
        <v>523</v>
      </c>
      <c r="P225" s="16">
        <v>240</v>
      </c>
      <c r="Q225" s="16" t="str">
        <f t="shared" si="252"/>
        <v>UBPU 300 PLUS</v>
      </c>
      <c r="R225" s="16">
        <v>11.71</v>
      </c>
      <c r="S225" s="16">
        <v>4.22</v>
      </c>
      <c r="T225" s="16">
        <v>3.8</v>
      </c>
      <c r="U225" s="16">
        <v>1</v>
      </c>
      <c r="V225" s="17" t="s">
        <v>524</v>
      </c>
      <c r="W225" s="16" t="s">
        <v>529</v>
      </c>
      <c r="X225" s="16" t="s">
        <v>250</v>
      </c>
      <c r="Y225" s="16" t="s">
        <v>281</v>
      </c>
      <c r="Z225" s="77">
        <v>41300</v>
      </c>
      <c r="AA225" s="77">
        <v>16724</v>
      </c>
      <c r="AB225" s="77">
        <f t="shared" si="261"/>
        <v>58024</v>
      </c>
      <c r="AC225" s="16" t="s">
        <v>564</v>
      </c>
      <c r="AD225" s="16">
        <v>5</v>
      </c>
      <c r="AE225" s="16">
        <v>95</v>
      </c>
      <c r="AF225" s="16" t="s">
        <v>470</v>
      </c>
    </row>
    <row r="226" spans="1:32" hidden="1">
      <c r="A226" s="16">
        <v>2</v>
      </c>
      <c r="B226" s="17" t="s">
        <v>519</v>
      </c>
      <c r="C226" s="16">
        <v>50</v>
      </c>
      <c r="D226" s="16" t="s">
        <v>520</v>
      </c>
      <c r="E226" s="16">
        <v>49.4</v>
      </c>
      <c r="F226" s="16">
        <v>51.7</v>
      </c>
      <c r="G226" s="16">
        <v>1.33</v>
      </c>
      <c r="H226" s="16" t="s">
        <v>521</v>
      </c>
      <c r="I226" s="16" t="s">
        <v>522</v>
      </c>
      <c r="J226" s="16">
        <f t="shared" ref="J226" si="282">F226/5</f>
        <v>10.34</v>
      </c>
      <c r="K226" s="16">
        <f t="shared" ref="K226" si="283">E226/5</f>
        <v>9.879999999999999</v>
      </c>
      <c r="L226" s="16" t="s">
        <v>527</v>
      </c>
      <c r="M226" s="16" t="s">
        <v>527</v>
      </c>
      <c r="N226" s="16" t="str">
        <f t="shared" ref="N226" si="284">IF(AND(K226&gt;3,K226&lt;=4),"UBHP 200 SC",IF(AND(K226&gt;4,K226&lt;=6),"UBHP 300 SC",IF(AND(K226&gt;6,K226&lt;=7),"UBHP 500 SC",IF(AND(K226&gt;7,K226&lt;=8),"UBHP 800 SC",IF(AND(K226&gt;8,K226&lt;10),"UBHP 1000 SC",IF(AND(K226&gt;=10,K226&lt;=15),"UBHP 2000 SC","Serpentina &gt; 15 mq"))))))</f>
        <v>UBHP 1000 SC</v>
      </c>
      <c r="O226" s="16" t="s">
        <v>523</v>
      </c>
      <c r="P226" s="16">
        <v>240</v>
      </c>
      <c r="Q226" s="16" t="str">
        <f t="shared" ref="Q226" si="285">IF(AND(P226&gt;50,P226&lt;100),"UBPU 100 PLUS",IF(AND(P226&gt;=100,P226&lt;300),"UBPU 300 PLUS",IF(AND(P226&gt;=300,P226&lt;600),"UBPU 500 PLUS",P226&amp;" lt")))</f>
        <v>UBPU 300 PLUS</v>
      </c>
      <c r="R226" s="16">
        <v>11.71</v>
      </c>
      <c r="S226" s="16">
        <v>4.22</v>
      </c>
      <c r="T226" s="16">
        <v>3.8</v>
      </c>
      <c r="U226" s="16">
        <v>1</v>
      </c>
      <c r="V226" s="17" t="s">
        <v>524</v>
      </c>
      <c r="W226" s="16" t="s">
        <v>529</v>
      </c>
      <c r="X226" s="16" t="s">
        <v>250</v>
      </c>
      <c r="Y226" s="16" t="s">
        <v>281</v>
      </c>
      <c r="Z226" s="77">
        <v>41300</v>
      </c>
      <c r="AA226" s="77">
        <v>16724</v>
      </c>
      <c r="AB226" s="77">
        <f t="shared" ref="AB226" si="286">AA226+Z226</f>
        <v>58024</v>
      </c>
      <c r="AC226" s="16" t="s">
        <v>565</v>
      </c>
      <c r="AD226" s="16">
        <v>5</v>
      </c>
      <c r="AE226" s="16">
        <v>95</v>
      </c>
      <c r="AF226" s="16" t="s">
        <v>469</v>
      </c>
    </row>
    <row r="227" spans="1:32" hidden="1">
      <c r="A227" s="16">
        <v>1</v>
      </c>
      <c r="B227" s="17" t="s">
        <v>530</v>
      </c>
      <c r="C227" s="16">
        <v>2017</v>
      </c>
      <c r="D227" s="16" t="s">
        <v>520</v>
      </c>
      <c r="E227" s="16">
        <v>56.7</v>
      </c>
      <c r="F227" s="16">
        <v>58.9</v>
      </c>
      <c r="G227" s="16">
        <v>1.36</v>
      </c>
      <c r="H227" s="16" t="s">
        <v>521</v>
      </c>
      <c r="I227" s="16" t="s">
        <v>522</v>
      </c>
      <c r="J227" s="16">
        <f t="shared" si="253"/>
        <v>11.78</v>
      </c>
      <c r="K227" s="16">
        <f t="shared" si="248"/>
        <v>11.34</v>
      </c>
      <c r="L227" s="16" t="s">
        <v>527</v>
      </c>
      <c r="M227" s="16" t="s">
        <v>527</v>
      </c>
      <c r="N227" s="16" t="str">
        <f t="shared" si="251"/>
        <v>UBHP 2000 SC</v>
      </c>
      <c r="O227" s="16" t="s">
        <v>523</v>
      </c>
      <c r="P227" s="16">
        <v>283.5</v>
      </c>
      <c r="Q227" s="16" t="str">
        <f t="shared" si="252"/>
        <v>UBPU 300 PLUS</v>
      </c>
      <c r="R227" s="16">
        <v>13.83</v>
      </c>
      <c r="S227" s="16">
        <v>4.0999999999999996</v>
      </c>
      <c r="T227" s="16">
        <v>3.8</v>
      </c>
      <c r="U227" s="16">
        <v>1</v>
      </c>
      <c r="V227" s="17" t="s">
        <v>524</v>
      </c>
      <c r="W227" s="16" t="s">
        <v>528</v>
      </c>
      <c r="X227" s="16"/>
      <c r="Y227" s="16" t="s">
        <v>283</v>
      </c>
      <c r="Z227" s="77">
        <v>30679.3</v>
      </c>
      <c r="AA227" s="77">
        <v>12184</v>
      </c>
      <c r="AB227" s="77">
        <f t="shared" si="261"/>
        <v>42863.3</v>
      </c>
      <c r="AC227" s="16" t="s">
        <v>557</v>
      </c>
      <c r="AD227" s="16">
        <v>7</v>
      </c>
      <c r="AE227" s="16">
        <v>93</v>
      </c>
      <c r="AF227" s="16" t="s">
        <v>477</v>
      </c>
    </row>
    <row r="228" spans="1:32" hidden="1">
      <c r="A228" s="16">
        <v>1</v>
      </c>
      <c r="B228" s="17" t="s">
        <v>530</v>
      </c>
      <c r="C228" s="16">
        <v>2017</v>
      </c>
      <c r="D228" s="16" t="s">
        <v>520</v>
      </c>
      <c r="E228" s="16">
        <v>56.7</v>
      </c>
      <c r="F228" s="16">
        <v>58.9</v>
      </c>
      <c r="G228" s="16">
        <v>1.36</v>
      </c>
      <c r="H228" s="16" t="s">
        <v>521</v>
      </c>
      <c r="I228" s="16" t="s">
        <v>522</v>
      </c>
      <c r="J228" s="16">
        <f t="shared" si="253"/>
        <v>11.78</v>
      </c>
      <c r="K228" s="16">
        <f t="shared" si="248"/>
        <v>11.34</v>
      </c>
      <c r="L228" s="16" t="s">
        <v>527</v>
      </c>
      <c r="M228" s="16" t="s">
        <v>527</v>
      </c>
      <c r="N228" s="16" t="str">
        <f t="shared" si="251"/>
        <v>UBHP 2000 SC</v>
      </c>
      <c r="O228" s="16" t="s">
        <v>523</v>
      </c>
      <c r="P228" s="16">
        <v>283.5</v>
      </c>
      <c r="Q228" s="16" t="str">
        <f t="shared" si="252"/>
        <v>UBPU 300 PLUS</v>
      </c>
      <c r="R228" s="16">
        <v>13.83</v>
      </c>
      <c r="S228" s="16">
        <v>4.0999999999999996</v>
      </c>
      <c r="T228" s="16">
        <v>3.8</v>
      </c>
      <c r="U228" s="16">
        <v>1</v>
      </c>
      <c r="V228" s="17" t="s">
        <v>524</v>
      </c>
      <c r="W228" s="16" t="s">
        <v>526</v>
      </c>
      <c r="X228" s="16"/>
      <c r="Y228" s="16" t="s">
        <v>282</v>
      </c>
      <c r="Z228" s="77">
        <v>30679.3</v>
      </c>
      <c r="AA228" s="77">
        <v>13625</v>
      </c>
      <c r="AB228" s="77">
        <f t="shared" si="261"/>
        <v>44304.3</v>
      </c>
      <c r="AC228" s="16" t="s">
        <v>560</v>
      </c>
      <c r="AD228" s="16">
        <v>5</v>
      </c>
      <c r="AE228" s="16">
        <v>95</v>
      </c>
      <c r="AF228" s="16" t="s">
        <v>473</v>
      </c>
    </row>
    <row r="229" spans="1:32" hidden="1">
      <c r="A229" s="16">
        <v>1</v>
      </c>
      <c r="B229" s="17" t="s">
        <v>530</v>
      </c>
      <c r="C229" s="16">
        <v>2017</v>
      </c>
      <c r="D229" s="16" t="s">
        <v>520</v>
      </c>
      <c r="E229" s="16">
        <v>56.7</v>
      </c>
      <c r="F229" s="16">
        <v>58.9</v>
      </c>
      <c r="G229" s="16">
        <v>1.36</v>
      </c>
      <c r="H229" s="16" t="s">
        <v>521</v>
      </c>
      <c r="I229" s="16" t="s">
        <v>522</v>
      </c>
      <c r="J229" s="16">
        <f t="shared" ref="J229" si="287">F229/5</f>
        <v>11.78</v>
      </c>
      <c r="K229" s="16">
        <f t="shared" ref="K229" si="288">E229/5</f>
        <v>11.34</v>
      </c>
      <c r="L229" s="16" t="s">
        <v>527</v>
      </c>
      <c r="M229" s="16" t="s">
        <v>527</v>
      </c>
      <c r="N229" s="16" t="str">
        <f t="shared" ref="N229" si="289">IF(AND(K229&gt;3,K229&lt;=4),"UBHP 200 SC",IF(AND(K229&gt;4,K229&lt;=6),"UBHP 300 SC",IF(AND(K229&gt;6,K229&lt;=7),"UBHP 500 SC",IF(AND(K229&gt;7,K229&lt;=8),"UBHP 800 SC",IF(AND(K229&gt;8,K229&lt;10),"UBHP 1000 SC",IF(AND(K229&gt;=10,K229&lt;=15),"UBHP 2000 SC","Serpentina &gt; 15 mq"))))))</f>
        <v>UBHP 2000 SC</v>
      </c>
      <c r="O229" s="16" t="s">
        <v>523</v>
      </c>
      <c r="P229" s="16">
        <v>283.5</v>
      </c>
      <c r="Q229" s="16" t="str">
        <f t="shared" ref="Q229" si="290">IF(AND(P229&gt;50,P229&lt;100),"UBPU 100 PLUS",IF(AND(P229&gt;=100,P229&lt;300),"UBPU 300 PLUS",IF(AND(P229&gt;=300,P229&lt;600),"UBPU 500 PLUS",P229&amp;" lt")))</f>
        <v>UBPU 300 PLUS</v>
      </c>
      <c r="R229" s="16">
        <v>13.83</v>
      </c>
      <c r="S229" s="16">
        <v>4.0999999999999996</v>
      </c>
      <c r="T229" s="16">
        <v>3.8</v>
      </c>
      <c r="U229" s="16">
        <v>1</v>
      </c>
      <c r="V229" s="17" t="s">
        <v>524</v>
      </c>
      <c r="W229" s="16" t="s">
        <v>526</v>
      </c>
      <c r="X229" s="16"/>
      <c r="Y229" s="16" t="s">
        <v>282</v>
      </c>
      <c r="Z229" s="77">
        <v>30679.3</v>
      </c>
      <c r="AA229" s="77">
        <v>13625</v>
      </c>
      <c r="AB229" s="77">
        <f t="shared" ref="AB229" si="291">AA229+Z229</f>
        <v>44304.3</v>
      </c>
      <c r="AC229" s="16" t="s">
        <v>561</v>
      </c>
      <c r="AD229" s="16">
        <v>5</v>
      </c>
      <c r="AE229" s="16">
        <v>95</v>
      </c>
      <c r="AF229" s="16" t="s">
        <v>471</v>
      </c>
    </row>
    <row r="230" spans="1:32" hidden="1">
      <c r="A230" s="16">
        <v>1</v>
      </c>
      <c r="B230" s="17" t="s">
        <v>530</v>
      </c>
      <c r="C230" s="16">
        <v>2019</v>
      </c>
      <c r="D230" s="16" t="s">
        <v>520</v>
      </c>
      <c r="E230" s="16">
        <v>65.599999999999994</v>
      </c>
      <c r="F230" s="16">
        <v>67.900000000000006</v>
      </c>
      <c r="G230" s="16">
        <v>1.34</v>
      </c>
      <c r="H230" s="16" t="s">
        <v>521</v>
      </c>
      <c r="I230" s="16" t="s">
        <v>522</v>
      </c>
      <c r="J230" s="16">
        <f t="shared" si="253"/>
        <v>13.580000000000002</v>
      </c>
      <c r="K230" s="16">
        <f t="shared" si="248"/>
        <v>13.12</v>
      </c>
      <c r="L230" s="16" t="s">
        <v>527</v>
      </c>
      <c r="M230" s="16" t="s">
        <v>527</v>
      </c>
      <c r="N230" s="16" t="str">
        <f t="shared" si="251"/>
        <v>UBHP 2000 SC</v>
      </c>
      <c r="O230" s="16" t="s">
        <v>523</v>
      </c>
      <c r="P230" s="16">
        <v>328</v>
      </c>
      <c r="Q230" s="16" t="str">
        <f t="shared" si="252"/>
        <v>UBPU 500 PLUS</v>
      </c>
      <c r="R230" s="16">
        <v>16</v>
      </c>
      <c r="S230" s="16">
        <v>4.0999999999999996</v>
      </c>
      <c r="T230" s="16">
        <v>3.8</v>
      </c>
      <c r="U230" s="16">
        <v>1</v>
      </c>
      <c r="V230" s="17" t="s">
        <v>524</v>
      </c>
      <c r="W230" s="16" t="s">
        <v>529</v>
      </c>
      <c r="X230" s="16"/>
      <c r="Y230" s="16" t="s">
        <v>281</v>
      </c>
      <c r="Z230" s="77">
        <v>35111.35</v>
      </c>
      <c r="AA230" s="77">
        <v>16724</v>
      </c>
      <c r="AB230" s="77">
        <f t="shared" si="261"/>
        <v>51835.35</v>
      </c>
      <c r="AC230" s="16" t="s">
        <v>564</v>
      </c>
      <c r="AD230" s="16">
        <v>5</v>
      </c>
      <c r="AE230" s="16">
        <v>95</v>
      </c>
      <c r="AF230" s="16" t="s">
        <v>470</v>
      </c>
    </row>
    <row r="231" spans="1:32" hidden="1">
      <c r="A231" s="16">
        <v>1</v>
      </c>
      <c r="B231" s="17" t="s">
        <v>530</v>
      </c>
      <c r="C231" s="16">
        <v>2019</v>
      </c>
      <c r="D231" s="16" t="s">
        <v>520</v>
      </c>
      <c r="E231" s="16">
        <v>65.599999999999994</v>
      </c>
      <c r="F231" s="16">
        <v>67.900000000000006</v>
      </c>
      <c r="G231" s="16">
        <v>1.34</v>
      </c>
      <c r="H231" s="16" t="s">
        <v>521</v>
      </c>
      <c r="I231" s="16" t="s">
        <v>522</v>
      </c>
      <c r="J231" s="16">
        <f t="shared" ref="J231" si="292">F231/5</f>
        <v>13.580000000000002</v>
      </c>
      <c r="K231" s="16">
        <f t="shared" ref="K231" si="293">E231/5</f>
        <v>13.12</v>
      </c>
      <c r="L231" s="16" t="s">
        <v>527</v>
      </c>
      <c r="M231" s="16" t="s">
        <v>527</v>
      </c>
      <c r="N231" s="16" t="str">
        <f t="shared" ref="N231" si="294">IF(AND(K231&gt;3,K231&lt;=4),"UBHP 200 SC",IF(AND(K231&gt;4,K231&lt;=6),"UBHP 300 SC",IF(AND(K231&gt;6,K231&lt;=7),"UBHP 500 SC",IF(AND(K231&gt;7,K231&lt;=8),"UBHP 800 SC",IF(AND(K231&gt;8,K231&lt;10),"UBHP 1000 SC",IF(AND(K231&gt;=10,K231&lt;=15),"UBHP 2000 SC","Serpentina &gt; 15 mq"))))))</f>
        <v>UBHP 2000 SC</v>
      </c>
      <c r="O231" s="16" t="s">
        <v>523</v>
      </c>
      <c r="P231" s="16">
        <v>328</v>
      </c>
      <c r="Q231" s="16" t="str">
        <f t="shared" ref="Q231" si="295">IF(AND(P231&gt;50,P231&lt;100),"UBPU 100 PLUS",IF(AND(P231&gt;=100,P231&lt;300),"UBPU 300 PLUS",IF(AND(P231&gt;=300,P231&lt;600),"UBPU 500 PLUS",P231&amp;" lt")))</f>
        <v>UBPU 500 PLUS</v>
      </c>
      <c r="R231" s="16">
        <v>16</v>
      </c>
      <c r="S231" s="16">
        <v>4.0999999999999996</v>
      </c>
      <c r="T231" s="16">
        <v>3.8</v>
      </c>
      <c r="U231" s="16">
        <v>1</v>
      </c>
      <c r="V231" s="17" t="s">
        <v>524</v>
      </c>
      <c r="W231" s="16" t="s">
        <v>529</v>
      </c>
      <c r="X231" s="16"/>
      <c r="Y231" s="16" t="s">
        <v>281</v>
      </c>
      <c r="Z231" s="77">
        <v>35111.35</v>
      </c>
      <c r="AA231" s="77">
        <v>16724</v>
      </c>
      <c r="AB231" s="77">
        <f t="shared" ref="AB231" si="296">AA231+Z231</f>
        <v>51835.35</v>
      </c>
      <c r="AC231" s="16" t="s">
        <v>565</v>
      </c>
      <c r="AD231" s="16">
        <v>5</v>
      </c>
      <c r="AE231" s="16">
        <v>95</v>
      </c>
      <c r="AF231" s="16" t="s">
        <v>469</v>
      </c>
    </row>
    <row r="232" spans="1:32" hidden="1">
      <c r="A232" s="16">
        <v>1</v>
      </c>
      <c r="B232" s="17" t="s">
        <v>530</v>
      </c>
      <c r="C232" s="16">
        <v>2019</v>
      </c>
      <c r="D232" s="16" t="s">
        <v>520</v>
      </c>
      <c r="E232" s="16">
        <v>65.599999999999994</v>
      </c>
      <c r="F232" s="16">
        <v>67.900000000000006</v>
      </c>
      <c r="G232" s="16">
        <v>1.34</v>
      </c>
      <c r="H232" s="16" t="s">
        <v>521</v>
      </c>
      <c r="I232" s="16" t="s">
        <v>522</v>
      </c>
      <c r="J232" s="16">
        <f t="shared" si="253"/>
        <v>13.580000000000002</v>
      </c>
      <c r="K232" s="16">
        <f t="shared" si="248"/>
        <v>13.12</v>
      </c>
      <c r="L232" s="16" t="s">
        <v>527</v>
      </c>
      <c r="M232" s="16" t="s">
        <v>527</v>
      </c>
      <c r="N232" s="16" t="str">
        <f t="shared" si="251"/>
        <v>UBHP 2000 SC</v>
      </c>
      <c r="O232" s="16" t="s">
        <v>523</v>
      </c>
      <c r="P232" s="16">
        <v>328</v>
      </c>
      <c r="Q232" s="16" t="str">
        <f t="shared" si="252"/>
        <v>UBPU 500 PLUS</v>
      </c>
      <c r="R232" s="16">
        <v>16</v>
      </c>
      <c r="S232" s="16">
        <v>4.0999999999999996</v>
      </c>
      <c r="T232" s="16">
        <v>3.8</v>
      </c>
      <c r="U232" s="16">
        <v>2</v>
      </c>
      <c r="V232" s="17" t="s">
        <v>524</v>
      </c>
      <c r="W232" s="16" t="s">
        <v>525</v>
      </c>
      <c r="X232" s="16"/>
      <c r="Y232" s="16" t="s">
        <v>284</v>
      </c>
      <c r="Z232" s="77">
        <v>35111.35</v>
      </c>
      <c r="AA232" s="77">
        <v>23948</v>
      </c>
      <c r="AB232" s="77">
        <f t="shared" si="261"/>
        <v>59059.35</v>
      </c>
      <c r="AC232" s="16" t="s">
        <v>564</v>
      </c>
      <c r="AD232" s="16">
        <v>5</v>
      </c>
      <c r="AE232" s="16">
        <v>95</v>
      </c>
      <c r="AF232" s="16" t="s">
        <v>470</v>
      </c>
    </row>
    <row r="233" spans="1:32" hidden="1">
      <c r="A233" s="16">
        <v>1</v>
      </c>
      <c r="B233" s="17" t="s">
        <v>530</v>
      </c>
      <c r="C233" s="16">
        <v>2019</v>
      </c>
      <c r="D233" s="16" t="s">
        <v>520</v>
      </c>
      <c r="E233" s="16">
        <v>65.599999999999994</v>
      </c>
      <c r="F233" s="16">
        <v>67.900000000000006</v>
      </c>
      <c r="G233" s="16">
        <v>1.34</v>
      </c>
      <c r="H233" s="16" t="s">
        <v>521</v>
      </c>
      <c r="I233" s="16" t="s">
        <v>522</v>
      </c>
      <c r="J233" s="16">
        <f t="shared" ref="J233" si="297">F233/5</f>
        <v>13.580000000000002</v>
      </c>
      <c r="K233" s="16">
        <f t="shared" ref="K233" si="298">E233/5</f>
        <v>13.12</v>
      </c>
      <c r="L233" s="16" t="s">
        <v>527</v>
      </c>
      <c r="M233" s="16" t="s">
        <v>527</v>
      </c>
      <c r="N233" s="16" t="str">
        <f t="shared" ref="N233" si="299">IF(AND(K233&gt;3,K233&lt;=4),"UBHP 200 SC",IF(AND(K233&gt;4,K233&lt;=6),"UBHP 300 SC",IF(AND(K233&gt;6,K233&lt;=7),"UBHP 500 SC",IF(AND(K233&gt;7,K233&lt;=8),"UBHP 800 SC",IF(AND(K233&gt;8,K233&lt;10),"UBHP 1000 SC",IF(AND(K233&gt;=10,K233&lt;=15),"UBHP 2000 SC","Serpentina &gt; 15 mq"))))))</f>
        <v>UBHP 2000 SC</v>
      </c>
      <c r="O233" s="16" t="s">
        <v>523</v>
      </c>
      <c r="P233" s="16">
        <v>328</v>
      </c>
      <c r="Q233" s="16" t="str">
        <f t="shared" ref="Q233" si="300">IF(AND(P233&gt;50,P233&lt;100),"UBPU 100 PLUS",IF(AND(P233&gt;=100,P233&lt;300),"UBPU 300 PLUS",IF(AND(P233&gt;=300,P233&lt;600),"UBPU 500 PLUS",P233&amp;" lt")))</f>
        <v>UBPU 500 PLUS</v>
      </c>
      <c r="R233" s="16">
        <v>16</v>
      </c>
      <c r="S233" s="16">
        <v>4.0999999999999996</v>
      </c>
      <c r="T233" s="16">
        <v>3.8</v>
      </c>
      <c r="U233" s="16">
        <v>2</v>
      </c>
      <c r="V233" s="17" t="s">
        <v>524</v>
      </c>
      <c r="W233" s="16" t="s">
        <v>525</v>
      </c>
      <c r="X233" s="16"/>
      <c r="Y233" s="16" t="s">
        <v>284</v>
      </c>
      <c r="Z233" s="77">
        <v>35111.35</v>
      </c>
      <c r="AA233" s="77">
        <v>23948</v>
      </c>
      <c r="AB233" s="77">
        <f t="shared" ref="AB233" si="301">AA233+Z233</f>
        <v>59059.35</v>
      </c>
      <c r="AC233" s="16" t="s">
        <v>565</v>
      </c>
      <c r="AD233" s="16">
        <v>5</v>
      </c>
      <c r="AE233" s="16">
        <v>95</v>
      </c>
      <c r="AF233" s="16" t="s">
        <v>469</v>
      </c>
    </row>
    <row r="234" spans="1:32" hidden="1">
      <c r="A234" s="16">
        <v>1</v>
      </c>
      <c r="B234" s="17" t="s">
        <v>530</v>
      </c>
      <c r="C234" s="16">
        <v>2021</v>
      </c>
      <c r="D234" s="16" t="s">
        <v>520</v>
      </c>
      <c r="E234" s="16">
        <v>75</v>
      </c>
      <c r="F234" s="16">
        <v>78.5</v>
      </c>
      <c r="G234" s="16">
        <v>1.34</v>
      </c>
      <c r="H234" s="16" t="s">
        <v>521</v>
      </c>
      <c r="I234" s="16" t="s">
        <v>522</v>
      </c>
      <c r="J234" s="16">
        <f t="shared" si="253"/>
        <v>15.7</v>
      </c>
      <c r="K234" s="16">
        <f t="shared" si="248"/>
        <v>15</v>
      </c>
      <c r="L234" s="16" t="s">
        <v>527</v>
      </c>
      <c r="M234" s="16" t="s">
        <v>527</v>
      </c>
      <c r="N234" s="16" t="str">
        <f t="shared" si="251"/>
        <v>UBHP 2000 SC</v>
      </c>
      <c r="O234" s="16" t="s">
        <v>523</v>
      </c>
      <c r="P234" s="16">
        <v>375</v>
      </c>
      <c r="Q234" s="16" t="str">
        <f t="shared" si="252"/>
        <v>UBPU 500 PLUS</v>
      </c>
      <c r="R234" s="16">
        <v>18.29</v>
      </c>
      <c r="S234" s="16">
        <v>4.0999999999999996</v>
      </c>
      <c r="T234" s="16">
        <v>3.9</v>
      </c>
      <c r="U234" s="16">
        <v>1</v>
      </c>
      <c r="V234" s="17" t="s">
        <v>524</v>
      </c>
      <c r="W234" s="16" t="s">
        <v>529</v>
      </c>
      <c r="X234" s="16"/>
      <c r="Y234" s="16" t="s">
        <v>281</v>
      </c>
      <c r="Z234" s="77">
        <v>37771.25</v>
      </c>
      <c r="AA234" s="77">
        <v>16724</v>
      </c>
      <c r="AB234" s="77">
        <f t="shared" si="261"/>
        <v>54495.25</v>
      </c>
      <c r="AC234" s="16" t="s">
        <v>564</v>
      </c>
      <c r="AD234" s="16">
        <v>5</v>
      </c>
      <c r="AE234" s="16">
        <v>95</v>
      </c>
      <c r="AF234" s="16" t="s">
        <v>470</v>
      </c>
    </row>
    <row r="235" spans="1:32" hidden="1">
      <c r="A235" s="16">
        <v>1</v>
      </c>
      <c r="B235" s="17" t="s">
        <v>530</v>
      </c>
      <c r="C235" s="16">
        <v>2021</v>
      </c>
      <c r="D235" s="16" t="s">
        <v>520</v>
      </c>
      <c r="E235" s="16">
        <v>75</v>
      </c>
      <c r="F235" s="16">
        <v>78.5</v>
      </c>
      <c r="G235" s="16">
        <v>1.34</v>
      </c>
      <c r="H235" s="16" t="s">
        <v>521</v>
      </c>
      <c r="I235" s="16" t="s">
        <v>522</v>
      </c>
      <c r="J235" s="16">
        <f t="shared" ref="J235" si="302">F235/5</f>
        <v>15.7</v>
      </c>
      <c r="K235" s="16">
        <f t="shared" ref="K235" si="303">E235/5</f>
        <v>15</v>
      </c>
      <c r="L235" s="16" t="s">
        <v>527</v>
      </c>
      <c r="M235" s="16" t="s">
        <v>527</v>
      </c>
      <c r="N235" s="16" t="str">
        <f t="shared" ref="N235" si="304">IF(AND(K235&gt;3,K235&lt;=4),"UBHP 200 SC",IF(AND(K235&gt;4,K235&lt;=6),"UBHP 300 SC",IF(AND(K235&gt;6,K235&lt;=7),"UBHP 500 SC",IF(AND(K235&gt;7,K235&lt;=8),"UBHP 800 SC",IF(AND(K235&gt;8,K235&lt;10),"UBHP 1000 SC",IF(AND(K235&gt;=10,K235&lt;=15),"UBHP 2000 SC","Serpentina &gt; 15 mq"))))))</f>
        <v>UBHP 2000 SC</v>
      </c>
      <c r="O235" s="16" t="s">
        <v>523</v>
      </c>
      <c r="P235" s="16">
        <v>375</v>
      </c>
      <c r="Q235" s="16" t="str">
        <f t="shared" ref="Q235" si="305">IF(AND(P235&gt;50,P235&lt;100),"UBPU 100 PLUS",IF(AND(P235&gt;=100,P235&lt;300),"UBPU 300 PLUS",IF(AND(P235&gt;=300,P235&lt;600),"UBPU 500 PLUS",P235&amp;" lt")))</f>
        <v>UBPU 500 PLUS</v>
      </c>
      <c r="R235" s="16">
        <v>18.29</v>
      </c>
      <c r="S235" s="16">
        <v>4.0999999999999996</v>
      </c>
      <c r="T235" s="16">
        <v>3.9</v>
      </c>
      <c r="U235" s="16">
        <v>1</v>
      </c>
      <c r="V235" s="17" t="s">
        <v>524</v>
      </c>
      <c r="W235" s="16" t="s">
        <v>529</v>
      </c>
      <c r="X235" s="16"/>
      <c r="Y235" s="16" t="s">
        <v>281</v>
      </c>
      <c r="Z235" s="77">
        <v>37771.25</v>
      </c>
      <c r="AA235" s="77">
        <v>16724</v>
      </c>
      <c r="AB235" s="77">
        <f t="shared" ref="AB235" si="306">AA235+Z235</f>
        <v>54495.25</v>
      </c>
      <c r="AC235" s="16" t="s">
        <v>565</v>
      </c>
      <c r="AD235" s="16">
        <v>5</v>
      </c>
      <c r="AE235" s="16">
        <v>95</v>
      </c>
      <c r="AF235" s="16" t="s">
        <v>469</v>
      </c>
    </row>
    <row r="236" spans="1:32" hidden="1">
      <c r="A236" s="16">
        <v>1</v>
      </c>
      <c r="B236" s="17" t="s">
        <v>530</v>
      </c>
      <c r="C236" s="16">
        <v>2021</v>
      </c>
      <c r="D236" s="16" t="s">
        <v>520</v>
      </c>
      <c r="E236" s="16">
        <v>75</v>
      </c>
      <c r="F236" s="16">
        <v>78.5</v>
      </c>
      <c r="G236" s="16">
        <v>1.34</v>
      </c>
      <c r="H236" s="16" t="s">
        <v>521</v>
      </c>
      <c r="I236" s="16" t="s">
        <v>522</v>
      </c>
      <c r="J236" s="16">
        <f t="shared" si="253"/>
        <v>15.7</v>
      </c>
      <c r="K236" s="16">
        <f t="shared" si="248"/>
        <v>15</v>
      </c>
      <c r="L236" s="16" t="s">
        <v>527</v>
      </c>
      <c r="M236" s="16" t="s">
        <v>527</v>
      </c>
      <c r="N236" s="16" t="str">
        <f t="shared" si="251"/>
        <v>UBHP 2000 SC</v>
      </c>
      <c r="O236" s="16" t="s">
        <v>523</v>
      </c>
      <c r="P236" s="16">
        <v>375</v>
      </c>
      <c r="Q236" s="16" t="str">
        <f t="shared" si="252"/>
        <v>UBPU 500 PLUS</v>
      </c>
      <c r="R236" s="16">
        <v>18.29</v>
      </c>
      <c r="S236" s="16">
        <v>4.0999999999999996</v>
      </c>
      <c r="T236" s="16">
        <v>3.9</v>
      </c>
      <c r="U236" s="16">
        <v>1</v>
      </c>
      <c r="V236" s="17" t="s">
        <v>524</v>
      </c>
      <c r="W236" s="16" t="s">
        <v>526</v>
      </c>
      <c r="X236" s="16"/>
      <c r="Y236" s="16" t="s">
        <v>282</v>
      </c>
      <c r="Z236" s="77">
        <v>37771.25</v>
      </c>
      <c r="AA236" s="77">
        <v>13625</v>
      </c>
      <c r="AB236" s="77">
        <f t="shared" si="261"/>
        <v>51396.25</v>
      </c>
      <c r="AC236" s="16" t="s">
        <v>560</v>
      </c>
      <c r="AD236" s="16">
        <v>5</v>
      </c>
      <c r="AE236" s="16">
        <v>95</v>
      </c>
      <c r="AF236" s="16" t="s">
        <v>473</v>
      </c>
    </row>
    <row r="237" spans="1:32" hidden="1">
      <c r="A237" s="16">
        <v>1</v>
      </c>
      <c r="B237" s="17" t="s">
        <v>530</v>
      </c>
      <c r="C237" s="16">
        <v>2021</v>
      </c>
      <c r="D237" s="16" t="s">
        <v>520</v>
      </c>
      <c r="E237" s="16">
        <v>75</v>
      </c>
      <c r="F237" s="16">
        <v>78.5</v>
      </c>
      <c r="G237" s="16">
        <v>1.34</v>
      </c>
      <c r="H237" s="16" t="s">
        <v>521</v>
      </c>
      <c r="I237" s="16" t="s">
        <v>522</v>
      </c>
      <c r="J237" s="16">
        <f t="shared" ref="J237" si="307">F237/5</f>
        <v>15.7</v>
      </c>
      <c r="K237" s="16">
        <f t="shared" ref="K237" si="308">E237/5</f>
        <v>15</v>
      </c>
      <c r="L237" s="16" t="s">
        <v>527</v>
      </c>
      <c r="M237" s="16" t="s">
        <v>527</v>
      </c>
      <c r="N237" s="16" t="str">
        <f t="shared" ref="N237" si="309">IF(AND(K237&gt;3,K237&lt;=4),"UBHP 200 SC",IF(AND(K237&gt;4,K237&lt;=6),"UBHP 300 SC",IF(AND(K237&gt;6,K237&lt;=7),"UBHP 500 SC",IF(AND(K237&gt;7,K237&lt;=8),"UBHP 800 SC",IF(AND(K237&gt;8,K237&lt;10),"UBHP 1000 SC",IF(AND(K237&gt;=10,K237&lt;=15),"UBHP 2000 SC","Serpentina &gt; 15 mq"))))))</f>
        <v>UBHP 2000 SC</v>
      </c>
      <c r="O237" s="16" t="s">
        <v>523</v>
      </c>
      <c r="P237" s="16">
        <v>375</v>
      </c>
      <c r="Q237" s="16" t="str">
        <f t="shared" ref="Q237" si="310">IF(AND(P237&gt;50,P237&lt;100),"UBPU 100 PLUS",IF(AND(P237&gt;=100,P237&lt;300),"UBPU 300 PLUS",IF(AND(P237&gt;=300,P237&lt;600),"UBPU 500 PLUS",P237&amp;" lt")))</f>
        <v>UBPU 500 PLUS</v>
      </c>
      <c r="R237" s="16">
        <v>18.29</v>
      </c>
      <c r="S237" s="16">
        <v>4.0999999999999996</v>
      </c>
      <c r="T237" s="16">
        <v>3.9</v>
      </c>
      <c r="U237" s="16">
        <v>1</v>
      </c>
      <c r="V237" s="17" t="s">
        <v>524</v>
      </c>
      <c r="W237" s="16" t="s">
        <v>526</v>
      </c>
      <c r="X237" s="16"/>
      <c r="Y237" s="16" t="s">
        <v>282</v>
      </c>
      <c r="Z237" s="77">
        <v>37771.25</v>
      </c>
      <c r="AA237" s="77">
        <v>13625</v>
      </c>
      <c r="AB237" s="77">
        <f t="shared" ref="AB237" si="311">AA237+Z237</f>
        <v>51396.25</v>
      </c>
      <c r="AC237" s="16" t="s">
        <v>561</v>
      </c>
      <c r="AD237" s="16">
        <v>5</v>
      </c>
      <c r="AE237" s="16">
        <v>95</v>
      </c>
      <c r="AF237" s="16" t="s">
        <v>471</v>
      </c>
    </row>
    <row r="238" spans="1:32" hidden="1">
      <c r="A238" s="16">
        <v>1</v>
      </c>
      <c r="B238" s="17" t="s">
        <v>530</v>
      </c>
      <c r="C238" s="16">
        <v>2023</v>
      </c>
      <c r="D238" s="16" t="s">
        <v>520</v>
      </c>
      <c r="E238" s="16">
        <v>85.2</v>
      </c>
      <c r="F238" s="16">
        <v>89.5</v>
      </c>
      <c r="G238" s="16">
        <v>1.42</v>
      </c>
      <c r="H238" s="16" t="s">
        <v>521</v>
      </c>
      <c r="I238" s="16" t="s">
        <v>522</v>
      </c>
      <c r="J238" s="16">
        <f t="shared" si="253"/>
        <v>17.899999999999999</v>
      </c>
      <c r="K238" s="16">
        <f t="shared" si="248"/>
        <v>17.04</v>
      </c>
      <c r="L238" s="16" t="s">
        <v>527</v>
      </c>
      <c r="M238" s="16" t="s">
        <v>527</v>
      </c>
      <c r="N238" s="16" t="str">
        <f t="shared" si="251"/>
        <v>Serpentina &gt; 15 mq</v>
      </c>
      <c r="O238" s="16" t="s">
        <v>523</v>
      </c>
      <c r="P238" s="16">
        <v>426</v>
      </c>
      <c r="Q238" s="16" t="str">
        <f t="shared" si="252"/>
        <v>UBPU 500 PLUS</v>
      </c>
      <c r="R238" s="16">
        <v>21.3</v>
      </c>
      <c r="S238" s="16">
        <v>4</v>
      </c>
      <c r="T238" s="16">
        <v>3.8</v>
      </c>
      <c r="U238" s="16">
        <v>1</v>
      </c>
      <c r="V238" s="17" t="s">
        <v>524</v>
      </c>
      <c r="W238" s="16" t="s">
        <v>529</v>
      </c>
      <c r="X238" s="16"/>
      <c r="Y238" s="16" t="s">
        <v>281</v>
      </c>
      <c r="Z238" s="77">
        <v>40169.85</v>
      </c>
      <c r="AA238" s="77">
        <v>16724</v>
      </c>
      <c r="AB238" s="77">
        <f t="shared" si="261"/>
        <v>56893.85</v>
      </c>
      <c r="AC238" s="16" t="s">
        <v>564</v>
      </c>
      <c r="AD238" s="16">
        <v>5</v>
      </c>
      <c r="AE238" s="16">
        <v>95</v>
      </c>
      <c r="AF238" s="16" t="s">
        <v>470</v>
      </c>
    </row>
    <row r="239" spans="1:32" hidden="1">
      <c r="A239" s="16">
        <v>1</v>
      </c>
      <c r="B239" s="17" t="s">
        <v>530</v>
      </c>
      <c r="C239" s="16">
        <v>2023</v>
      </c>
      <c r="D239" s="16" t="s">
        <v>520</v>
      </c>
      <c r="E239" s="16">
        <v>85.2</v>
      </c>
      <c r="F239" s="16">
        <v>89.5</v>
      </c>
      <c r="G239" s="16">
        <v>1.42</v>
      </c>
      <c r="H239" s="16" t="s">
        <v>521</v>
      </c>
      <c r="I239" s="16" t="s">
        <v>522</v>
      </c>
      <c r="J239" s="16">
        <f t="shared" ref="J239" si="312">F239/5</f>
        <v>17.899999999999999</v>
      </c>
      <c r="K239" s="16">
        <f t="shared" ref="K239" si="313">E239/5</f>
        <v>17.04</v>
      </c>
      <c r="L239" s="16" t="s">
        <v>527</v>
      </c>
      <c r="M239" s="16" t="s">
        <v>527</v>
      </c>
      <c r="N239" s="16" t="str">
        <f t="shared" ref="N239" si="314">IF(AND(K239&gt;3,K239&lt;=4),"UBHP 200 SC",IF(AND(K239&gt;4,K239&lt;=6),"UBHP 300 SC",IF(AND(K239&gt;6,K239&lt;=7),"UBHP 500 SC",IF(AND(K239&gt;7,K239&lt;=8),"UBHP 800 SC",IF(AND(K239&gt;8,K239&lt;10),"UBHP 1000 SC",IF(AND(K239&gt;=10,K239&lt;=15),"UBHP 2000 SC","Serpentina &gt; 15 mq"))))))</f>
        <v>Serpentina &gt; 15 mq</v>
      </c>
      <c r="O239" s="16" t="s">
        <v>523</v>
      </c>
      <c r="P239" s="16">
        <v>426</v>
      </c>
      <c r="Q239" s="16" t="str">
        <f t="shared" ref="Q239" si="315">IF(AND(P239&gt;50,P239&lt;100),"UBPU 100 PLUS",IF(AND(P239&gt;=100,P239&lt;300),"UBPU 300 PLUS",IF(AND(P239&gt;=300,P239&lt;600),"UBPU 500 PLUS",P239&amp;" lt")))</f>
        <v>UBPU 500 PLUS</v>
      </c>
      <c r="R239" s="16">
        <v>21.3</v>
      </c>
      <c r="S239" s="16">
        <v>4</v>
      </c>
      <c r="T239" s="16">
        <v>3.8</v>
      </c>
      <c r="U239" s="16">
        <v>1</v>
      </c>
      <c r="V239" s="17" t="s">
        <v>524</v>
      </c>
      <c r="W239" s="16" t="s">
        <v>529</v>
      </c>
      <c r="X239" s="16"/>
      <c r="Y239" s="16" t="s">
        <v>281</v>
      </c>
      <c r="Z239" s="77">
        <v>40169.85</v>
      </c>
      <c r="AA239" s="77">
        <v>16724</v>
      </c>
      <c r="AB239" s="77">
        <f t="shared" ref="AB239" si="316">AA239+Z239</f>
        <v>56893.85</v>
      </c>
      <c r="AC239" s="16" t="s">
        <v>565</v>
      </c>
      <c r="AD239" s="16">
        <v>5</v>
      </c>
      <c r="AE239" s="16">
        <v>95</v>
      </c>
      <c r="AF239" s="16" t="s">
        <v>469</v>
      </c>
    </row>
    <row r="240" spans="1:32" hidden="1">
      <c r="A240" s="16">
        <v>1</v>
      </c>
      <c r="B240" s="17" t="s">
        <v>530</v>
      </c>
      <c r="C240" s="16">
        <v>2023</v>
      </c>
      <c r="D240" s="16" t="s">
        <v>520</v>
      </c>
      <c r="E240" s="16">
        <v>85.2</v>
      </c>
      <c r="F240" s="16">
        <v>89.5</v>
      </c>
      <c r="G240" s="16">
        <v>1.42</v>
      </c>
      <c r="H240" s="16" t="s">
        <v>521</v>
      </c>
      <c r="I240" s="16" t="s">
        <v>522</v>
      </c>
      <c r="J240" s="16">
        <f t="shared" si="253"/>
        <v>17.899999999999999</v>
      </c>
      <c r="K240" s="16">
        <f t="shared" si="248"/>
        <v>17.04</v>
      </c>
      <c r="L240" s="16" t="s">
        <v>527</v>
      </c>
      <c r="M240" s="16" t="s">
        <v>527</v>
      </c>
      <c r="N240" s="16" t="str">
        <f t="shared" si="251"/>
        <v>Serpentina &gt; 15 mq</v>
      </c>
      <c r="O240" s="16" t="s">
        <v>523</v>
      </c>
      <c r="P240" s="16">
        <v>426</v>
      </c>
      <c r="Q240" s="16" t="str">
        <f t="shared" si="252"/>
        <v>UBPU 500 PLUS</v>
      </c>
      <c r="R240" s="16">
        <v>21.3</v>
      </c>
      <c r="S240" s="16">
        <v>4</v>
      </c>
      <c r="T240" s="16">
        <v>3.8</v>
      </c>
      <c r="U240" s="16">
        <v>2</v>
      </c>
      <c r="V240" s="17" t="s">
        <v>524</v>
      </c>
      <c r="W240" s="16" t="s">
        <v>525</v>
      </c>
      <c r="X240" s="16"/>
      <c r="Y240" s="16" t="s">
        <v>284</v>
      </c>
      <c r="Z240" s="77">
        <v>40169.85</v>
      </c>
      <c r="AA240" s="77">
        <v>23948</v>
      </c>
      <c r="AB240" s="77">
        <f t="shared" si="261"/>
        <v>64117.85</v>
      </c>
      <c r="AC240" s="16" t="s">
        <v>564</v>
      </c>
      <c r="AD240" s="16">
        <v>5</v>
      </c>
      <c r="AE240" s="16">
        <v>95</v>
      </c>
      <c r="AF240" s="16" t="s">
        <v>470</v>
      </c>
    </row>
    <row r="241" spans="1:32" hidden="1">
      <c r="A241" s="16">
        <v>1</v>
      </c>
      <c r="B241" s="17" t="s">
        <v>530</v>
      </c>
      <c r="C241" s="16">
        <v>2023</v>
      </c>
      <c r="D241" s="16" t="s">
        <v>520</v>
      </c>
      <c r="E241" s="16">
        <v>85.2</v>
      </c>
      <c r="F241" s="16">
        <v>89.5</v>
      </c>
      <c r="G241" s="16">
        <v>1.42</v>
      </c>
      <c r="H241" s="16" t="s">
        <v>521</v>
      </c>
      <c r="I241" s="16" t="s">
        <v>522</v>
      </c>
      <c r="J241" s="16">
        <f t="shared" ref="J241" si="317">F241/5</f>
        <v>17.899999999999999</v>
      </c>
      <c r="K241" s="16">
        <f t="shared" ref="K241" si="318">E241/5</f>
        <v>17.04</v>
      </c>
      <c r="L241" s="16" t="s">
        <v>527</v>
      </c>
      <c r="M241" s="16" t="s">
        <v>527</v>
      </c>
      <c r="N241" s="16" t="str">
        <f t="shared" ref="N241" si="319">IF(AND(K241&gt;3,K241&lt;=4),"UBHP 200 SC",IF(AND(K241&gt;4,K241&lt;=6),"UBHP 300 SC",IF(AND(K241&gt;6,K241&lt;=7),"UBHP 500 SC",IF(AND(K241&gt;7,K241&lt;=8),"UBHP 800 SC",IF(AND(K241&gt;8,K241&lt;10),"UBHP 1000 SC",IF(AND(K241&gt;=10,K241&lt;=15),"UBHP 2000 SC","Serpentina &gt; 15 mq"))))))</f>
        <v>Serpentina &gt; 15 mq</v>
      </c>
      <c r="O241" s="16" t="s">
        <v>523</v>
      </c>
      <c r="P241" s="16">
        <v>426</v>
      </c>
      <c r="Q241" s="16" t="str">
        <f t="shared" ref="Q241" si="320">IF(AND(P241&gt;50,P241&lt;100),"UBPU 100 PLUS",IF(AND(P241&gt;=100,P241&lt;300),"UBPU 300 PLUS",IF(AND(P241&gt;=300,P241&lt;600),"UBPU 500 PLUS",P241&amp;" lt")))</f>
        <v>UBPU 500 PLUS</v>
      </c>
      <c r="R241" s="16">
        <v>21.3</v>
      </c>
      <c r="S241" s="16">
        <v>4</v>
      </c>
      <c r="T241" s="16">
        <v>3.8</v>
      </c>
      <c r="U241" s="16">
        <v>2</v>
      </c>
      <c r="V241" s="17" t="s">
        <v>524</v>
      </c>
      <c r="W241" s="16" t="s">
        <v>525</v>
      </c>
      <c r="X241" s="16"/>
      <c r="Y241" s="16" t="s">
        <v>284</v>
      </c>
      <c r="Z241" s="77">
        <v>40169.85</v>
      </c>
      <c r="AA241" s="77">
        <v>23948</v>
      </c>
      <c r="AB241" s="77">
        <f t="shared" ref="AB241" si="321">AA241+Z241</f>
        <v>64117.85</v>
      </c>
      <c r="AC241" s="16" t="s">
        <v>565</v>
      </c>
      <c r="AD241" s="16">
        <v>5</v>
      </c>
      <c r="AE241" s="16">
        <v>95</v>
      </c>
      <c r="AF241" s="16" t="s">
        <v>469</v>
      </c>
    </row>
    <row r="242" spans="1:32" hidden="1">
      <c r="A242" s="16">
        <v>1</v>
      </c>
      <c r="B242" s="17" t="s">
        <v>530</v>
      </c>
      <c r="C242" s="16">
        <v>2027</v>
      </c>
      <c r="D242" s="16" t="s">
        <v>520</v>
      </c>
      <c r="E242" s="16">
        <v>97.9</v>
      </c>
      <c r="F242" s="16">
        <v>102</v>
      </c>
      <c r="G242" s="16">
        <v>1.43</v>
      </c>
      <c r="H242" s="16" t="s">
        <v>521</v>
      </c>
      <c r="I242" s="16" t="s">
        <v>522</v>
      </c>
      <c r="J242" s="16">
        <f t="shared" si="253"/>
        <v>20.399999999999999</v>
      </c>
      <c r="K242" s="16">
        <f t="shared" si="248"/>
        <v>19.580000000000002</v>
      </c>
      <c r="L242" s="16" t="s">
        <v>527</v>
      </c>
      <c r="M242" s="16" t="s">
        <v>527</v>
      </c>
      <c r="N242" s="16" t="str">
        <f t="shared" si="251"/>
        <v>Serpentina &gt; 15 mq</v>
      </c>
      <c r="O242" s="16" t="s">
        <v>523</v>
      </c>
      <c r="P242" s="16">
        <v>489.5</v>
      </c>
      <c r="Q242" s="16" t="str">
        <f t="shared" si="252"/>
        <v>UBPU 500 PLUS</v>
      </c>
      <c r="R242" s="16">
        <v>23.88</v>
      </c>
      <c r="S242" s="16">
        <v>4.0999999999999996</v>
      </c>
      <c r="T242" s="16">
        <v>3.9</v>
      </c>
      <c r="U242" s="16">
        <v>2</v>
      </c>
      <c r="V242" s="17" t="s">
        <v>524</v>
      </c>
      <c r="W242" s="16" t="s">
        <v>525</v>
      </c>
      <c r="X242" s="16"/>
      <c r="Y242" s="16" t="s">
        <v>284</v>
      </c>
      <c r="Z242" s="77">
        <v>44461.2</v>
      </c>
      <c r="AA242" s="77">
        <v>23948</v>
      </c>
      <c r="AB242" s="77">
        <f t="shared" si="261"/>
        <v>68409.2</v>
      </c>
      <c r="AC242" s="16" t="s">
        <v>564</v>
      </c>
      <c r="AD242" s="16">
        <v>5</v>
      </c>
      <c r="AE242" s="16">
        <v>95</v>
      </c>
      <c r="AF242" s="16" t="s">
        <v>470</v>
      </c>
    </row>
    <row r="243" spans="1:32" hidden="1">
      <c r="A243" s="16">
        <v>1</v>
      </c>
      <c r="B243" s="17" t="s">
        <v>530</v>
      </c>
      <c r="C243" s="16">
        <v>2027</v>
      </c>
      <c r="D243" s="16" t="s">
        <v>520</v>
      </c>
      <c r="E243" s="16">
        <v>97.9</v>
      </c>
      <c r="F243" s="16">
        <v>102</v>
      </c>
      <c r="G243" s="16">
        <v>1.43</v>
      </c>
      <c r="H243" s="16" t="s">
        <v>521</v>
      </c>
      <c r="I243" s="16" t="s">
        <v>522</v>
      </c>
      <c r="J243" s="16">
        <f t="shared" ref="J243" si="322">F243/5</f>
        <v>20.399999999999999</v>
      </c>
      <c r="K243" s="16">
        <f t="shared" ref="K243" si="323">E243/5</f>
        <v>19.580000000000002</v>
      </c>
      <c r="L243" s="16" t="s">
        <v>527</v>
      </c>
      <c r="M243" s="16" t="s">
        <v>527</v>
      </c>
      <c r="N243" s="16" t="str">
        <f t="shared" ref="N243" si="324">IF(AND(K243&gt;3,K243&lt;=4),"UBHP 200 SC",IF(AND(K243&gt;4,K243&lt;=6),"UBHP 300 SC",IF(AND(K243&gt;6,K243&lt;=7),"UBHP 500 SC",IF(AND(K243&gt;7,K243&lt;=8),"UBHP 800 SC",IF(AND(K243&gt;8,K243&lt;10),"UBHP 1000 SC",IF(AND(K243&gt;=10,K243&lt;=15),"UBHP 2000 SC","Serpentina &gt; 15 mq"))))))</f>
        <v>Serpentina &gt; 15 mq</v>
      </c>
      <c r="O243" s="16" t="s">
        <v>523</v>
      </c>
      <c r="P243" s="16">
        <v>489.5</v>
      </c>
      <c r="Q243" s="16" t="str">
        <f t="shared" ref="Q243" si="325">IF(AND(P243&gt;50,P243&lt;100),"UBPU 100 PLUS",IF(AND(P243&gt;=100,P243&lt;300),"UBPU 300 PLUS",IF(AND(P243&gt;=300,P243&lt;600),"UBPU 500 PLUS",P243&amp;" lt")))</f>
        <v>UBPU 500 PLUS</v>
      </c>
      <c r="R243" s="16">
        <v>23.88</v>
      </c>
      <c r="S243" s="16">
        <v>4.0999999999999996</v>
      </c>
      <c r="T243" s="16">
        <v>3.9</v>
      </c>
      <c r="U243" s="16">
        <v>2</v>
      </c>
      <c r="V243" s="17" t="s">
        <v>524</v>
      </c>
      <c r="W243" s="16" t="s">
        <v>525</v>
      </c>
      <c r="X243" s="16"/>
      <c r="Y243" s="16" t="s">
        <v>284</v>
      </c>
      <c r="Z243" s="77">
        <v>44461.2</v>
      </c>
      <c r="AA243" s="77">
        <v>23948</v>
      </c>
      <c r="AB243" s="77">
        <f t="shared" ref="AB243" si="326">AA243+Z243</f>
        <v>68409.2</v>
      </c>
      <c r="AC243" s="16" t="s">
        <v>565</v>
      </c>
      <c r="AD243" s="16">
        <v>5</v>
      </c>
      <c r="AE243" s="16">
        <v>95</v>
      </c>
      <c r="AF243" s="16" t="s">
        <v>469</v>
      </c>
    </row>
    <row r="244" spans="1:32" hidden="1">
      <c r="A244" s="16">
        <v>1</v>
      </c>
      <c r="B244" s="17" t="s">
        <v>530</v>
      </c>
      <c r="C244" s="16">
        <v>2027</v>
      </c>
      <c r="D244" s="16" t="s">
        <v>520</v>
      </c>
      <c r="E244" s="16">
        <v>97.9</v>
      </c>
      <c r="F244" s="16">
        <v>102</v>
      </c>
      <c r="G244" s="16">
        <v>1.43</v>
      </c>
      <c r="H244" s="16" t="s">
        <v>521</v>
      </c>
      <c r="I244" s="16" t="s">
        <v>522</v>
      </c>
      <c r="J244" s="16">
        <f t="shared" si="253"/>
        <v>20.399999999999999</v>
      </c>
      <c r="K244" s="16">
        <f t="shared" si="248"/>
        <v>19.580000000000002</v>
      </c>
      <c r="L244" s="16" t="s">
        <v>527</v>
      </c>
      <c r="M244" s="16" t="s">
        <v>527</v>
      </c>
      <c r="N244" s="16" t="str">
        <f t="shared" si="251"/>
        <v>Serpentina &gt; 15 mq</v>
      </c>
      <c r="O244" s="16" t="s">
        <v>523</v>
      </c>
      <c r="P244" s="16">
        <v>489.5</v>
      </c>
      <c r="Q244" s="16" t="str">
        <f t="shared" si="252"/>
        <v>UBPU 500 PLUS</v>
      </c>
      <c r="R244" s="16">
        <v>23.88</v>
      </c>
      <c r="S244" s="16">
        <v>4.0999999999999996</v>
      </c>
      <c r="T244" s="16">
        <v>3.9</v>
      </c>
      <c r="U244" s="16">
        <v>2</v>
      </c>
      <c r="V244" s="17" t="s">
        <v>524</v>
      </c>
      <c r="W244" s="16" t="s">
        <v>528</v>
      </c>
      <c r="X244" s="16"/>
      <c r="Y244" s="16" t="s">
        <v>283</v>
      </c>
      <c r="Z244" s="77">
        <v>44461.2</v>
      </c>
      <c r="AA244" s="77">
        <v>24368</v>
      </c>
      <c r="AB244" s="77">
        <f t="shared" si="261"/>
        <v>68829.2</v>
      </c>
      <c r="AC244" s="16" t="s">
        <v>566</v>
      </c>
      <c r="AD244" s="16">
        <v>4</v>
      </c>
      <c r="AE244" s="16">
        <v>96</v>
      </c>
      <c r="AF244" s="16" t="s">
        <v>468</v>
      </c>
    </row>
    <row r="245" spans="1:32" hidden="1">
      <c r="A245" s="16">
        <v>1</v>
      </c>
      <c r="B245" s="17" t="s">
        <v>530</v>
      </c>
      <c r="C245" s="16">
        <v>2027</v>
      </c>
      <c r="D245" s="16" t="s">
        <v>520</v>
      </c>
      <c r="E245" s="16">
        <v>97.9</v>
      </c>
      <c r="F245" s="16">
        <v>102</v>
      </c>
      <c r="G245" s="16">
        <v>1.43</v>
      </c>
      <c r="H245" s="16" t="s">
        <v>521</v>
      </c>
      <c r="I245" s="16" t="s">
        <v>522</v>
      </c>
      <c r="J245" s="16">
        <f t="shared" ref="J245" si="327">F245/5</f>
        <v>20.399999999999999</v>
      </c>
      <c r="K245" s="16">
        <f t="shared" ref="K245" si="328">E245/5</f>
        <v>19.580000000000002</v>
      </c>
      <c r="L245" s="16" t="s">
        <v>527</v>
      </c>
      <c r="M245" s="16" t="s">
        <v>527</v>
      </c>
      <c r="N245" s="16" t="str">
        <f t="shared" ref="N245" si="329">IF(AND(K245&gt;3,K245&lt;=4),"UBHP 200 SC",IF(AND(K245&gt;4,K245&lt;=6),"UBHP 300 SC",IF(AND(K245&gt;6,K245&lt;=7),"UBHP 500 SC",IF(AND(K245&gt;7,K245&lt;=8),"UBHP 800 SC",IF(AND(K245&gt;8,K245&lt;10),"UBHP 1000 SC",IF(AND(K245&gt;=10,K245&lt;=15),"UBHP 2000 SC","Serpentina &gt; 15 mq"))))))</f>
        <v>Serpentina &gt; 15 mq</v>
      </c>
      <c r="O245" s="16" t="s">
        <v>523</v>
      </c>
      <c r="P245" s="16">
        <v>489.5</v>
      </c>
      <c r="Q245" s="16" t="str">
        <f t="shared" ref="Q245" si="330">IF(AND(P245&gt;50,P245&lt;100),"UBPU 100 PLUS",IF(AND(P245&gt;=100,P245&lt;300),"UBPU 300 PLUS",IF(AND(P245&gt;=300,P245&lt;600),"UBPU 500 PLUS",P245&amp;" lt")))</f>
        <v>UBPU 500 PLUS</v>
      </c>
      <c r="R245" s="16">
        <v>23.88</v>
      </c>
      <c r="S245" s="16">
        <v>4.0999999999999996</v>
      </c>
      <c r="T245" s="16">
        <v>3.9</v>
      </c>
      <c r="U245" s="16">
        <v>2</v>
      </c>
      <c r="V245" s="17" t="s">
        <v>524</v>
      </c>
      <c r="W245" s="16" t="s">
        <v>528</v>
      </c>
      <c r="X245" s="16"/>
      <c r="Y245" s="16" t="s">
        <v>283</v>
      </c>
      <c r="Z245" s="77">
        <v>44461.2</v>
      </c>
      <c r="AA245" s="77">
        <v>24368</v>
      </c>
      <c r="AB245" s="77">
        <f t="shared" ref="AB245" si="331">AA245+Z245</f>
        <v>68829.2</v>
      </c>
      <c r="AC245" s="16" t="s">
        <v>567</v>
      </c>
      <c r="AD245" s="16">
        <v>4</v>
      </c>
      <c r="AE245" s="16">
        <v>96</v>
      </c>
      <c r="AF245" s="16" t="s">
        <v>467</v>
      </c>
    </row>
    <row r="246" spans="1:32" hidden="1">
      <c r="A246" s="16">
        <v>1</v>
      </c>
      <c r="B246" s="17" t="s">
        <v>530</v>
      </c>
      <c r="C246" s="16">
        <v>2030</v>
      </c>
      <c r="D246" s="16" t="s">
        <v>520</v>
      </c>
      <c r="E246" s="16">
        <v>112</v>
      </c>
      <c r="F246" s="16">
        <v>116</v>
      </c>
      <c r="G246" s="16">
        <v>1.35</v>
      </c>
      <c r="H246" s="16" t="s">
        <v>521</v>
      </c>
      <c r="I246" s="16" t="s">
        <v>522</v>
      </c>
      <c r="J246" s="16">
        <f t="shared" si="253"/>
        <v>23.2</v>
      </c>
      <c r="K246" s="16">
        <f t="shared" si="248"/>
        <v>22.4</v>
      </c>
      <c r="L246" s="16" t="s">
        <v>527</v>
      </c>
      <c r="M246" s="16" t="s">
        <v>527</v>
      </c>
      <c r="N246" s="16" t="str">
        <f t="shared" si="251"/>
        <v>Serpentina &gt; 15 mq</v>
      </c>
      <c r="O246" s="16" t="s">
        <v>523</v>
      </c>
      <c r="P246" s="16">
        <v>560</v>
      </c>
      <c r="Q246" s="16" t="str">
        <f t="shared" si="252"/>
        <v>UBPU 500 PLUS</v>
      </c>
      <c r="R246" s="16">
        <v>26.67</v>
      </c>
      <c r="S246" s="16">
        <v>4.2</v>
      </c>
      <c r="T246" s="16">
        <v>3.9</v>
      </c>
      <c r="U246" s="16">
        <v>2</v>
      </c>
      <c r="V246" s="17" t="s">
        <v>524</v>
      </c>
      <c r="W246" s="16" t="s">
        <v>528</v>
      </c>
      <c r="X246" s="16"/>
      <c r="Y246" s="16" t="s">
        <v>283</v>
      </c>
      <c r="Z246" s="77">
        <v>49647</v>
      </c>
      <c r="AA246" s="77">
        <v>24368</v>
      </c>
      <c r="AB246" s="77">
        <f t="shared" si="261"/>
        <v>74015</v>
      </c>
      <c r="AC246" s="16" t="s">
        <v>566</v>
      </c>
      <c r="AD246" s="16">
        <v>4</v>
      </c>
      <c r="AE246" s="16">
        <v>96</v>
      </c>
      <c r="AF246" s="16" t="s">
        <v>468</v>
      </c>
    </row>
    <row r="247" spans="1:32" hidden="1">
      <c r="A247" s="16">
        <v>1</v>
      </c>
      <c r="B247" s="17" t="s">
        <v>530</v>
      </c>
      <c r="C247" s="16">
        <v>2030</v>
      </c>
      <c r="D247" s="16" t="s">
        <v>520</v>
      </c>
      <c r="E247" s="16">
        <v>112</v>
      </c>
      <c r="F247" s="16">
        <v>116</v>
      </c>
      <c r="G247" s="16">
        <v>1.35</v>
      </c>
      <c r="H247" s="16" t="s">
        <v>521</v>
      </c>
      <c r="I247" s="16" t="s">
        <v>522</v>
      </c>
      <c r="J247" s="16">
        <f t="shared" ref="J247" si="332">F247/5</f>
        <v>23.2</v>
      </c>
      <c r="K247" s="16">
        <f t="shared" ref="K247" si="333">E247/5</f>
        <v>22.4</v>
      </c>
      <c r="L247" s="16" t="s">
        <v>527</v>
      </c>
      <c r="M247" s="16" t="s">
        <v>527</v>
      </c>
      <c r="N247" s="16" t="str">
        <f t="shared" ref="N247" si="334">IF(AND(K247&gt;3,K247&lt;=4),"UBHP 200 SC",IF(AND(K247&gt;4,K247&lt;=6),"UBHP 300 SC",IF(AND(K247&gt;6,K247&lt;=7),"UBHP 500 SC",IF(AND(K247&gt;7,K247&lt;=8),"UBHP 800 SC",IF(AND(K247&gt;8,K247&lt;10),"UBHP 1000 SC",IF(AND(K247&gt;=10,K247&lt;=15),"UBHP 2000 SC","Serpentina &gt; 15 mq"))))))</f>
        <v>Serpentina &gt; 15 mq</v>
      </c>
      <c r="O247" s="16" t="s">
        <v>523</v>
      </c>
      <c r="P247" s="16">
        <v>560</v>
      </c>
      <c r="Q247" s="16" t="str">
        <f t="shared" ref="Q247" si="335">IF(AND(P247&gt;50,P247&lt;100),"UBPU 100 PLUS",IF(AND(P247&gt;=100,P247&lt;300),"UBPU 300 PLUS",IF(AND(P247&gt;=300,P247&lt;600),"UBPU 500 PLUS",P247&amp;" lt")))</f>
        <v>UBPU 500 PLUS</v>
      </c>
      <c r="R247" s="16">
        <v>26.67</v>
      </c>
      <c r="S247" s="16">
        <v>4.2</v>
      </c>
      <c r="T247" s="16">
        <v>3.9</v>
      </c>
      <c r="U247" s="16">
        <v>2</v>
      </c>
      <c r="V247" s="17" t="s">
        <v>524</v>
      </c>
      <c r="W247" s="16" t="s">
        <v>528</v>
      </c>
      <c r="X247" s="16"/>
      <c r="Y247" s="16" t="s">
        <v>283</v>
      </c>
      <c r="Z247" s="77">
        <v>49647</v>
      </c>
      <c r="AA247" s="77">
        <v>24368</v>
      </c>
      <c r="AB247" s="77">
        <f t="shared" ref="AB247" si="336">AA247+Z247</f>
        <v>74015</v>
      </c>
      <c r="AC247" s="16" t="s">
        <v>567</v>
      </c>
      <c r="AD247" s="16">
        <v>4</v>
      </c>
      <c r="AE247" s="16">
        <v>96</v>
      </c>
      <c r="AF247" s="16" t="s">
        <v>467</v>
      </c>
    </row>
    <row r="248" spans="1:32" hidden="1">
      <c r="A248" s="16">
        <v>1</v>
      </c>
      <c r="B248" s="17" t="s">
        <v>530</v>
      </c>
      <c r="C248" s="16">
        <v>2035</v>
      </c>
      <c r="D248" s="16" t="s">
        <v>520</v>
      </c>
      <c r="E248" s="16">
        <v>128</v>
      </c>
      <c r="F248" s="16">
        <v>134</v>
      </c>
      <c r="G248" s="16">
        <v>1.39</v>
      </c>
      <c r="H248" s="16" t="s">
        <v>521</v>
      </c>
      <c r="I248" s="16" t="s">
        <v>522</v>
      </c>
      <c r="J248" s="16">
        <f t="shared" si="253"/>
        <v>26.8</v>
      </c>
      <c r="K248" s="16">
        <f t="shared" si="248"/>
        <v>25.6</v>
      </c>
      <c r="L248" s="16" t="s">
        <v>527</v>
      </c>
      <c r="M248" s="16" t="s">
        <v>527</v>
      </c>
      <c r="N248" s="16" t="str">
        <f t="shared" si="251"/>
        <v>Serpentina &gt; 15 mq</v>
      </c>
      <c r="O248" s="16" t="s">
        <v>523</v>
      </c>
      <c r="P248" s="16">
        <v>640</v>
      </c>
      <c r="Q248" s="16" t="str">
        <f t="shared" si="252"/>
        <v>640 lt</v>
      </c>
      <c r="R248" s="16">
        <v>32</v>
      </c>
      <c r="S248" s="16">
        <v>4</v>
      </c>
      <c r="T248" s="16">
        <v>4</v>
      </c>
      <c r="U248" s="16">
        <v>2</v>
      </c>
      <c r="V248" s="17" t="s">
        <v>524</v>
      </c>
      <c r="W248" s="16" t="s">
        <v>526</v>
      </c>
      <c r="X248" s="16"/>
      <c r="Y248" s="16" t="s">
        <v>282</v>
      </c>
      <c r="Z248" s="77">
        <v>57090.7</v>
      </c>
      <c r="AA248" s="77">
        <v>27250</v>
      </c>
      <c r="AB248" s="77">
        <f t="shared" si="261"/>
        <v>84340.7</v>
      </c>
      <c r="AC248" s="16" t="s">
        <v>570</v>
      </c>
      <c r="AD248" s="16">
        <v>3</v>
      </c>
      <c r="AE248" s="16">
        <v>97</v>
      </c>
      <c r="AF248" s="16" t="s">
        <v>459</v>
      </c>
    </row>
    <row r="249" spans="1:32" hidden="1">
      <c r="A249" s="16">
        <v>1</v>
      </c>
      <c r="B249" s="17" t="s">
        <v>530</v>
      </c>
      <c r="C249" s="16">
        <v>2035</v>
      </c>
      <c r="D249" s="16" t="s">
        <v>520</v>
      </c>
      <c r="E249" s="16">
        <v>128</v>
      </c>
      <c r="F249" s="16">
        <v>134</v>
      </c>
      <c r="G249" s="16">
        <v>1.39</v>
      </c>
      <c r="H249" s="16" t="s">
        <v>521</v>
      </c>
      <c r="I249" s="16" t="s">
        <v>522</v>
      </c>
      <c r="J249" s="16">
        <f t="shared" ref="J249" si="337">F249/5</f>
        <v>26.8</v>
      </c>
      <c r="K249" s="16">
        <f t="shared" ref="K249" si="338">E249/5</f>
        <v>25.6</v>
      </c>
      <c r="L249" s="16" t="s">
        <v>527</v>
      </c>
      <c r="M249" s="16" t="s">
        <v>527</v>
      </c>
      <c r="N249" s="16" t="str">
        <f t="shared" ref="N249" si="339">IF(AND(K249&gt;3,K249&lt;=4),"UBHP 200 SC",IF(AND(K249&gt;4,K249&lt;=6),"UBHP 300 SC",IF(AND(K249&gt;6,K249&lt;=7),"UBHP 500 SC",IF(AND(K249&gt;7,K249&lt;=8),"UBHP 800 SC",IF(AND(K249&gt;8,K249&lt;10),"UBHP 1000 SC",IF(AND(K249&gt;=10,K249&lt;=15),"UBHP 2000 SC","Serpentina &gt; 15 mq"))))))</f>
        <v>Serpentina &gt; 15 mq</v>
      </c>
      <c r="O249" s="16" t="s">
        <v>523</v>
      </c>
      <c r="P249" s="16">
        <v>640</v>
      </c>
      <c r="Q249" s="16" t="str">
        <f t="shared" ref="Q249" si="340">IF(AND(P249&gt;50,P249&lt;100),"UBPU 100 PLUS",IF(AND(P249&gt;=100,P249&lt;300),"UBPU 300 PLUS",IF(AND(P249&gt;=300,P249&lt;600),"UBPU 500 PLUS",P249&amp;" lt")))</f>
        <v>640 lt</v>
      </c>
      <c r="R249" s="16">
        <v>32</v>
      </c>
      <c r="S249" s="16">
        <v>4</v>
      </c>
      <c r="T249" s="16">
        <v>4</v>
      </c>
      <c r="U249" s="16">
        <v>2</v>
      </c>
      <c r="V249" s="17" t="s">
        <v>524</v>
      </c>
      <c r="W249" s="16" t="s">
        <v>526</v>
      </c>
      <c r="X249" s="16"/>
      <c r="Y249" s="16" t="s">
        <v>282</v>
      </c>
      <c r="Z249" s="77">
        <v>57090.7</v>
      </c>
      <c r="AA249" s="77">
        <v>27250</v>
      </c>
      <c r="AB249" s="77">
        <f t="shared" ref="AB249" si="341">AA249+Z249</f>
        <v>84340.7</v>
      </c>
      <c r="AC249" s="16" t="s">
        <v>571</v>
      </c>
      <c r="AD249" s="16">
        <v>3</v>
      </c>
      <c r="AE249" s="16">
        <v>97</v>
      </c>
      <c r="AF249" s="16" t="s">
        <v>458</v>
      </c>
    </row>
    <row r="250" spans="1:32" hidden="1">
      <c r="A250" s="16">
        <v>1</v>
      </c>
      <c r="B250" s="17" t="s">
        <v>530</v>
      </c>
      <c r="C250" s="16">
        <v>4048</v>
      </c>
      <c r="D250" s="16" t="s">
        <v>520</v>
      </c>
      <c r="E250" s="16">
        <v>174</v>
      </c>
      <c r="F250" s="16">
        <v>180</v>
      </c>
      <c r="G250" s="16">
        <v>1.35</v>
      </c>
      <c r="H250" s="16" t="s">
        <v>521</v>
      </c>
      <c r="I250" s="16" t="s">
        <v>522</v>
      </c>
      <c r="J250" s="16">
        <f t="shared" si="253"/>
        <v>36</v>
      </c>
      <c r="K250" s="16">
        <f t="shared" si="248"/>
        <v>34.799999999999997</v>
      </c>
      <c r="L250" s="16" t="s">
        <v>527</v>
      </c>
      <c r="M250" s="16" t="s">
        <v>527</v>
      </c>
      <c r="N250" s="16" t="str">
        <f t="shared" si="251"/>
        <v>Serpentina &gt; 15 mq</v>
      </c>
      <c r="O250" s="16" t="s">
        <v>523</v>
      </c>
      <c r="P250" s="16">
        <v>870</v>
      </c>
      <c r="Q250" s="16" t="str">
        <f t="shared" si="252"/>
        <v>870 lt</v>
      </c>
      <c r="R250" s="16">
        <v>41.43</v>
      </c>
      <c r="S250" s="16">
        <v>4.2</v>
      </c>
      <c r="T250" s="16">
        <v>3.9</v>
      </c>
      <c r="U250" s="16">
        <v>2</v>
      </c>
      <c r="V250" s="17" t="s">
        <v>524</v>
      </c>
      <c r="W250" s="16" t="s">
        <v>529</v>
      </c>
      <c r="X250" s="16"/>
      <c r="Y250" s="16" t="s">
        <v>281</v>
      </c>
      <c r="Z250" s="77">
        <v>73271.199999999997</v>
      </c>
      <c r="AA250" s="77">
        <v>33448</v>
      </c>
      <c r="AB250" s="77">
        <f t="shared" si="261"/>
        <v>106719.2</v>
      </c>
      <c r="AC250" s="16" t="s">
        <v>482</v>
      </c>
      <c r="AD250" s="16"/>
      <c r="AE250" s="16"/>
      <c r="AF250" s="16"/>
    </row>
    <row r="251" spans="1:32" hidden="1">
      <c r="A251" s="16">
        <v>1</v>
      </c>
      <c r="B251" s="17" t="s">
        <v>531</v>
      </c>
      <c r="C251" s="16">
        <v>2018</v>
      </c>
      <c r="D251" s="16" t="s">
        <v>532</v>
      </c>
      <c r="E251" s="16">
        <v>57</v>
      </c>
      <c r="F251" s="16">
        <v>62.4</v>
      </c>
      <c r="G251" s="16">
        <v>1.26</v>
      </c>
      <c r="H251" s="16" t="s">
        <v>521</v>
      </c>
      <c r="I251" s="16" t="s">
        <v>522</v>
      </c>
      <c r="J251" s="16">
        <f t="shared" si="253"/>
        <v>12.48</v>
      </c>
      <c r="K251" s="16">
        <f t="shared" si="248"/>
        <v>11.4</v>
      </c>
      <c r="L251" s="16" t="s">
        <v>527</v>
      </c>
      <c r="M251" s="16" t="s">
        <v>527</v>
      </c>
      <c r="N251" s="16" t="str">
        <f t="shared" si="251"/>
        <v>UBHP 2000 SC</v>
      </c>
      <c r="O251" s="16" t="s">
        <v>523</v>
      </c>
      <c r="P251" s="16">
        <v>285</v>
      </c>
      <c r="Q251" s="16" t="str">
        <f t="shared" si="252"/>
        <v>UBPU 300 PLUS</v>
      </c>
      <c r="R251" s="16">
        <v>14.29</v>
      </c>
      <c r="S251" s="16">
        <v>3.99</v>
      </c>
      <c r="T251" s="16">
        <v>3.5</v>
      </c>
      <c r="U251" s="16">
        <v>1</v>
      </c>
      <c r="V251" s="17" t="s">
        <v>524</v>
      </c>
      <c r="W251" s="16" t="s">
        <v>528</v>
      </c>
      <c r="X251" s="16"/>
      <c r="Y251" s="16" t="s">
        <v>283</v>
      </c>
      <c r="Z251" s="77">
        <v>19805.2</v>
      </c>
      <c r="AA251" s="77">
        <v>12184</v>
      </c>
      <c r="AB251" s="77">
        <f t="shared" si="261"/>
        <v>31989.200000000001</v>
      </c>
      <c r="AC251" s="16" t="s">
        <v>557</v>
      </c>
      <c r="AD251" s="16">
        <v>7</v>
      </c>
      <c r="AE251" s="16">
        <v>93</v>
      </c>
      <c r="AF251" s="16" t="s">
        <v>477</v>
      </c>
    </row>
    <row r="252" spans="1:32" hidden="1">
      <c r="A252" s="16">
        <v>2</v>
      </c>
      <c r="B252" s="17" t="s">
        <v>531</v>
      </c>
      <c r="C252" s="16">
        <v>2018</v>
      </c>
      <c r="D252" s="16" t="s">
        <v>532</v>
      </c>
      <c r="E252" s="16">
        <v>57</v>
      </c>
      <c r="F252" s="16">
        <v>62.4</v>
      </c>
      <c r="G252" s="16">
        <v>1.26</v>
      </c>
      <c r="H252" s="16" t="s">
        <v>521</v>
      </c>
      <c r="I252" s="16" t="s">
        <v>522</v>
      </c>
      <c r="J252" s="16">
        <f t="shared" si="253"/>
        <v>12.48</v>
      </c>
      <c r="K252" s="16">
        <f t="shared" si="248"/>
        <v>11.4</v>
      </c>
      <c r="L252" s="16" t="s">
        <v>527</v>
      </c>
      <c r="M252" s="16" t="s">
        <v>527</v>
      </c>
      <c r="N252" s="16" t="str">
        <f t="shared" si="251"/>
        <v>UBHP 2000 SC</v>
      </c>
      <c r="O252" s="16" t="s">
        <v>523</v>
      </c>
      <c r="P252" s="16">
        <v>570</v>
      </c>
      <c r="Q252" s="16" t="str">
        <f t="shared" si="252"/>
        <v>UBPU 500 PLUS</v>
      </c>
      <c r="R252" s="16">
        <v>14.29</v>
      </c>
      <c r="S252" s="16">
        <v>3.99</v>
      </c>
      <c r="T252" s="16">
        <v>3.5</v>
      </c>
      <c r="U252" s="16">
        <v>2</v>
      </c>
      <c r="V252" s="17" t="s">
        <v>524</v>
      </c>
      <c r="W252" s="16" t="s">
        <v>528</v>
      </c>
      <c r="X252" s="16"/>
      <c r="Y252" s="16" t="s">
        <v>283</v>
      </c>
      <c r="Z252" s="77">
        <v>39610.400000000001</v>
      </c>
      <c r="AA252" s="77">
        <v>24368</v>
      </c>
      <c r="AB252" s="77">
        <f t="shared" si="261"/>
        <v>63978.400000000001</v>
      </c>
      <c r="AC252" s="16" t="s">
        <v>566</v>
      </c>
      <c r="AD252" s="16">
        <v>4</v>
      </c>
      <c r="AE252" s="16">
        <v>96</v>
      </c>
      <c r="AF252" s="16" t="s">
        <v>468</v>
      </c>
    </row>
    <row r="253" spans="1:32" hidden="1">
      <c r="A253" s="16">
        <v>2</v>
      </c>
      <c r="B253" s="17" t="s">
        <v>531</v>
      </c>
      <c r="C253" s="16">
        <v>2018</v>
      </c>
      <c r="D253" s="16" t="s">
        <v>532</v>
      </c>
      <c r="E253" s="16">
        <v>57</v>
      </c>
      <c r="F253" s="16">
        <v>62.4</v>
      </c>
      <c r="G253" s="16">
        <v>1.26</v>
      </c>
      <c r="H253" s="16" t="s">
        <v>521</v>
      </c>
      <c r="I253" s="16" t="s">
        <v>522</v>
      </c>
      <c r="J253" s="16">
        <f t="shared" ref="J253" si="342">F253/5</f>
        <v>12.48</v>
      </c>
      <c r="K253" s="16">
        <f t="shared" ref="K253" si="343">E253/5</f>
        <v>11.4</v>
      </c>
      <c r="L253" s="16" t="s">
        <v>527</v>
      </c>
      <c r="M253" s="16" t="s">
        <v>527</v>
      </c>
      <c r="N253" s="16" t="str">
        <f t="shared" ref="N253" si="344">IF(AND(K253&gt;3,K253&lt;=4),"UBHP 200 SC",IF(AND(K253&gt;4,K253&lt;=6),"UBHP 300 SC",IF(AND(K253&gt;6,K253&lt;=7),"UBHP 500 SC",IF(AND(K253&gt;7,K253&lt;=8),"UBHP 800 SC",IF(AND(K253&gt;8,K253&lt;10),"UBHP 1000 SC",IF(AND(K253&gt;=10,K253&lt;=15),"UBHP 2000 SC","Serpentina &gt; 15 mq"))))))</f>
        <v>UBHP 2000 SC</v>
      </c>
      <c r="O253" s="16" t="s">
        <v>523</v>
      </c>
      <c r="P253" s="16">
        <v>570</v>
      </c>
      <c r="Q253" s="16" t="str">
        <f t="shared" ref="Q253" si="345">IF(AND(P253&gt;50,P253&lt;100),"UBPU 100 PLUS",IF(AND(P253&gt;=100,P253&lt;300),"UBPU 300 PLUS",IF(AND(P253&gt;=300,P253&lt;600),"UBPU 500 PLUS",P253&amp;" lt")))</f>
        <v>UBPU 500 PLUS</v>
      </c>
      <c r="R253" s="16">
        <v>14.29</v>
      </c>
      <c r="S253" s="16">
        <v>3.99</v>
      </c>
      <c r="T253" s="16">
        <v>3.5</v>
      </c>
      <c r="U253" s="16">
        <v>2</v>
      </c>
      <c r="V253" s="17" t="s">
        <v>524</v>
      </c>
      <c r="W253" s="16" t="s">
        <v>528</v>
      </c>
      <c r="X253" s="16"/>
      <c r="Y253" s="16" t="s">
        <v>283</v>
      </c>
      <c r="Z253" s="77">
        <v>39610.400000000001</v>
      </c>
      <c r="AA253" s="77">
        <v>24368</v>
      </c>
      <c r="AB253" s="77">
        <f t="shared" ref="AB253" si="346">AA253+Z253</f>
        <v>63978.400000000001</v>
      </c>
      <c r="AC253" s="16" t="s">
        <v>567</v>
      </c>
      <c r="AD253" s="16">
        <v>4</v>
      </c>
      <c r="AE253" s="16">
        <v>96</v>
      </c>
      <c r="AF253" s="16" t="s">
        <v>467</v>
      </c>
    </row>
    <row r="254" spans="1:32" hidden="1">
      <c r="A254" s="16">
        <v>3</v>
      </c>
      <c r="B254" s="17" t="s">
        <v>531</v>
      </c>
      <c r="C254" s="16">
        <v>2018</v>
      </c>
      <c r="D254" s="16" t="s">
        <v>532</v>
      </c>
      <c r="E254" s="16">
        <v>57</v>
      </c>
      <c r="F254" s="16">
        <v>62.4</v>
      </c>
      <c r="G254" s="16">
        <v>1.26</v>
      </c>
      <c r="H254" s="16" t="s">
        <v>521</v>
      </c>
      <c r="I254" s="16" t="s">
        <v>522</v>
      </c>
      <c r="J254" s="16">
        <f t="shared" si="253"/>
        <v>12.48</v>
      </c>
      <c r="K254" s="16">
        <f t="shared" si="248"/>
        <v>11.4</v>
      </c>
      <c r="L254" s="16" t="s">
        <v>527</v>
      </c>
      <c r="M254" s="16" t="s">
        <v>527</v>
      </c>
      <c r="N254" s="16" t="str">
        <f t="shared" si="251"/>
        <v>UBHP 2000 SC</v>
      </c>
      <c r="O254" s="16" t="s">
        <v>523</v>
      </c>
      <c r="P254" s="16">
        <v>855</v>
      </c>
      <c r="Q254" s="16" t="str">
        <f t="shared" si="252"/>
        <v>855 lt</v>
      </c>
      <c r="R254" s="16">
        <v>14.29</v>
      </c>
      <c r="S254" s="16">
        <v>3.99</v>
      </c>
      <c r="T254" s="16">
        <v>3.5</v>
      </c>
      <c r="U254" s="16">
        <v>2</v>
      </c>
      <c r="V254" s="17" t="s">
        <v>524</v>
      </c>
      <c r="W254" s="16" t="s">
        <v>529</v>
      </c>
      <c r="X254" s="16"/>
      <c r="Y254" s="16" t="s">
        <v>281</v>
      </c>
      <c r="Z254" s="77">
        <v>59415.600000000006</v>
      </c>
      <c r="AA254" s="77">
        <v>33448</v>
      </c>
      <c r="AB254" s="77">
        <f t="shared" si="261"/>
        <v>92863.6</v>
      </c>
      <c r="AC254" s="16" t="s">
        <v>482</v>
      </c>
      <c r="AD254" s="16"/>
      <c r="AE254" s="16"/>
      <c r="AF254" s="16"/>
    </row>
    <row r="255" spans="1:32" hidden="1">
      <c r="A255" s="16">
        <v>1</v>
      </c>
      <c r="B255" s="17" t="s">
        <v>531</v>
      </c>
      <c r="C255" s="16">
        <v>2020</v>
      </c>
      <c r="D255" s="16" t="s">
        <v>532</v>
      </c>
      <c r="E255" s="16">
        <v>64.5</v>
      </c>
      <c r="F255" s="16">
        <v>71.400000000000006</v>
      </c>
      <c r="G255" s="16">
        <v>1.25</v>
      </c>
      <c r="H255" s="16" t="s">
        <v>521</v>
      </c>
      <c r="I255" s="16" t="s">
        <v>522</v>
      </c>
      <c r="J255" s="16">
        <f t="shared" si="253"/>
        <v>14.280000000000001</v>
      </c>
      <c r="K255" s="16">
        <f t="shared" si="248"/>
        <v>12.9</v>
      </c>
      <c r="L255" s="16" t="s">
        <v>527</v>
      </c>
      <c r="M255" s="16" t="s">
        <v>527</v>
      </c>
      <c r="N255" s="16" t="str">
        <f t="shared" si="251"/>
        <v>UBHP 2000 SC</v>
      </c>
      <c r="O255" s="16" t="s">
        <v>523</v>
      </c>
      <c r="P255" s="16">
        <v>322.5</v>
      </c>
      <c r="Q255" s="16" t="str">
        <f t="shared" si="252"/>
        <v>UBPU 500 PLUS</v>
      </c>
      <c r="R255" s="16">
        <v>16.079999999999998</v>
      </c>
      <c r="S255" s="16">
        <v>4.01</v>
      </c>
      <c r="T255" s="16">
        <v>3.5</v>
      </c>
      <c r="U255" s="16">
        <v>1</v>
      </c>
      <c r="V255" s="17" t="s">
        <v>524</v>
      </c>
      <c r="W255" s="16" t="s">
        <v>526</v>
      </c>
      <c r="X255" s="16"/>
      <c r="Y255" s="16" t="s">
        <v>282</v>
      </c>
      <c r="Z255" s="77">
        <v>20522.099999999999</v>
      </c>
      <c r="AA255" s="77">
        <v>13625</v>
      </c>
      <c r="AB255" s="77">
        <f t="shared" si="261"/>
        <v>34147.1</v>
      </c>
      <c r="AC255" s="16" t="s">
        <v>560</v>
      </c>
      <c r="AD255" s="16">
        <v>5</v>
      </c>
      <c r="AE255" s="16">
        <v>95</v>
      </c>
      <c r="AF255" s="16" t="s">
        <v>473</v>
      </c>
    </row>
    <row r="256" spans="1:32" hidden="1">
      <c r="A256" s="16">
        <v>1</v>
      </c>
      <c r="B256" s="17" t="s">
        <v>531</v>
      </c>
      <c r="C256" s="16">
        <v>2020</v>
      </c>
      <c r="D256" s="16" t="s">
        <v>532</v>
      </c>
      <c r="E256" s="16">
        <v>64.5</v>
      </c>
      <c r="F256" s="16">
        <v>71.400000000000006</v>
      </c>
      <c r="G256" s="16">
        <v>1.25</v>
      </c>
      <c r="H256" s="16" t="s">
        <v>521</v>
      </c>
      <c r="I256" s="16" t="s">
        <v>522</v>
      </c>
      <c r="J256" s="16">
        <f t="shared" ref="J256" si="347">F256/5</f>
        <v>14.280000000000001</v>
      </c>
      <c r="K256" s="16">
        <f t="shared" ref="K256" si="348">E256/5</f>
        <v>12.9</v>
      </c>
      <c r="L256" s="16" t="s">
        <v>527</v>
      </c>
      <c r="M256" s="16" t="s">
        <v>527</v>
      </c>
      <c r="N256" s="16" t="str">
        <f t="shared" ref="N256" si="349">IF(AND(K256&gt;3,K256&lt;=4),"UBHP 200 SC",IF(AND(K256&gt;4,K256&lt;=6),"UBHP 300 SC",IF(AND(K256&gt;6,K256&lt;=7),"UBHP 500 SC",IF(AND(K256&gt;7,K256&lt;=8),"UBHP 800 SC",IF(AND(K256&gt;8,K256&lt;10),"UBHP 1000 SC",IF(AND(K256&gt;=10,K256&lt;=15),"UBHP 2000 SC","Serpentina &gt; 15 mq"))))))</f>
        <v>UBHP 2000 SC</v>
      </c>
      <c r="O256" s="16" t="s">
        <v>523</v>
      </c>
      <c r="P256" s="16">
        <v>322.5</v>
      </c>
      <c r="Q256" s="16" t="str">
        <f t="shared" ref="Q256" si="350">IF(AND(P256&gt;50,P256&lt;100),"UBPU 100 PLUS",IF(AND(P256&gt;=100,P256&lt;300),"UBPU 300 PLUS",IF(AND(P256&gt;=300,P256&lt;600),"UBPU 500 PLUS",P256&amp;" lt")))</f>
        <v>UBPU 500 PLUS</v>
      </c>
      <c r="R256" s="16">
        <v>16.079999999999998</v>
      </c>
      <c r="S256" s="16">
        <v>4.01</v>
      </c>
      <c r="T256" s="16">
        <v>3.5</v>
      </c>
      <c r="U256" s="16">
        <v>1</v>
      </c>
      <c r="V256" s="17" t="s">
        <v>524</v>
      </c>
      <c r="W256" s="16" t="s">
        <v>526</v>
      </c>
      <c r="X256" s="16"/>
      <c r="Y256" s="16" t="s">
        <v>282</v>
      </c>
      <c r="Z256" s="77">
        <v>20522.099999999999</v>
      </c>
      <c r="AA256" s="77">
        <v>13625</v>
      </c>
      <c r="AB256" s="77">
        <f t="shared" ref="AB256" si="351">AA256+Z256</f>
        <v>34147.1</v>
      </c>
      <c r="AC256" s="16" t="s">
        <v>561</v>
      </c>
      <c r="AD256" s="16">
        <v>5</v>
      </c>
      <c r="AE256" s="16">
        <v>95</v>
      </c>
      <c r="AF256" s="16" t="s">
        <v>471</v>
      </c>
    </row>
    <row r="257" spans="1:32" hidden="1">
      <c r="A257" s="16">
        <v>1</v>
      </c>
      <c r="B257" s="17" t="s">
        <v>531</v>
      </c>
      <c r="C257" s="16">
        <v>2024</v>
      </c>
      <c r="D257" s="16" t="s">
        <v>532</v>
      </c>
      <c r="E257" s="16">
        <v>74.599999999999994</v>
      </c>
      <c r="F257" s="16">
        <v>82.6</v>
      </c>
      <c r="G257" s="16">
        <v>1.25</v>
      </c>
      <c r="H257" s="16" t="s">
        <v>521</v>
      </c>
      <c r="I257" s="16" t="s">
        <v>522</v>
      </c>
      <c r="J257" s="16">
        <f t="shared" si="253"/>
        <v>16.52</v>
      </c>
      <c r="K257" s="16">
        <f t="shared" si="248"/>
        <v>14.919999999999998</v>
      </c>
      <c r="L257" s="16" t="s">
        <v>527</v>
      </c>
      <c r="M257" s="16" t="s">
        <v>527</v>
      </c>
      <c r="N257" s="16" t="str">
        <f t="shared" si="251"/>
        <v>UBHP 2000 SC</v>
      </c>
      <c r="O257" s="16" t="s">
        <v>523</v>
      </c>
      <c r="P257" s="16">
        <v>373</v>
      </c>
      <c r="Q257" s="16" t="str">
        <f t="shared" si="252"/>
        <v>UBPU 500 PLUS</v>
      </c>
      <c r="R257" s="16">
        <v>19.13</v>
      </c>
      <c r="S257" s="16">
        <v>3.9</v>
      </c>
      <c r="T257" s="16">
        <v>3.5</v>
      </c>
      <c r="U257" s="16">
        <v>1</v>
      </c>
      <c r="V257" s="17" t="s">
        <v>524</v>
      </c>
      <c r="W257" s="16" t="s">
        <v>526</v>
      </c>
      <c r="X257" s="16"/>
      <c r="Y257" s="16" t="s">
        <v>282</v>
      </c>
      <c r="Z257" s="77">
        <v>22729.75</v>
      </c>
      <c r="AA257" s="77">
        <v>13625</v>
      </c>
      <c r="AB257" s="77">
        <f t="shared" si="261"/>
        <v>36354.75</v>
      </c>
      <c r="AC257" s="16" t="s">
        <v>560</v>
      </c>
      <c r="AD257" s="16">
        <v>5</v>
      </c>
      <c r="AE257" s="16">
        <v>95</v>
      </c>
      <c r="AF257" s="16" t="s">
        <v>473</v>
      </c>
    </row>
    <row r="258" spans="1:32" hidden="1">
      <c r="A258" s="16">
        <v>1</v>
      </c>
      <c r="B258" s="17" t="s">
        <v>531</v>
      </c>
      <c r="C258" s="16">
        <v>2024</v>
      </c>
      <c r="D258" s="16" t="s">
        <v>532</v>
      </c>
      <c r="E258" s="16">
        <v>74.599999999999994</v>
      </c>
      <c r="F258" s="16">
        <v>82.6</v>
      </c>
      <c r="G258" s="16">
        <v>1.25</v>
      </c>
      <c r="H258" s="16" t="s">
        <v>521</v>
      </c>
      <c r="I258" s="16" t="s">
        <v>522</v>
      </c>
      <c r="J258" s="16">
        <f t="shared" ref="J258" si="352">F258/5</f>
        <v>16.52</v>
      </c>
      <c r="K258" s="16">
        <f t="shared" ref="K258" si="353">E258/5</f>
        <v>14.919999999999998</v>
      </c>
      <c r="L258" s="16" t="s">
        <v>527</v>
      </c>
      <c r="M258" s="16" t="s">
        <v>527</v>
      </c>
      <c r="N258" s="16" t="str">
        <f t="shared" ref="N258" si="354">IF(AND(K258&gt;3,K258&lt;=4),"UBHP 200 SC",IF(AND(K258&gt;4,K258&lt;=6),"UBHP 300 SC",IF(AND(K258&gt;6,K258&lt;=7),"UBHP 500 SC",IF(AND(K258&gt;7,K258&lt;=8),"UBHP 800 SC",IF(AND(K258&gt;8,K258&lt;10),"UBHP 1000 SC",IF(AND(K258&gt;=10,K258&lt;=15),"UBHP 2000 SC","Serpentina &gt; 15 mq"))))))</f>
        <v>UBHP 2000 SC</v>
      </c>
      <c r="O258" s="16" t="s">
        <v>523</v>
      </c>
      <c r="P258" s="16">
        <v>373</v>
      </c>
      <c r="Q258" s="16" t="str">
        <f t="shared" ref="Q258" si="355">IF(AND(P258&gt;50,P258&lt;100),"UBPU 100 PLUS",IF(AND(P258&gt;=100,P258&lt;300),"UBPU 300 PLUS",IF(AND(P258&gt;=300,P258&lt;600),"UBPU 500 PLUS",P258&amp;" lt")))</f>
        <v>UBPU 500 PLUS</v>
      </c>
      <c r="R258" s="16">
        <v>19.13</v>
      </c>
      <c r="S258" s="16">
        <v>3.9</v>
      </c>
      <c r="T258" s="16">
        <v>3.5</v>
      </c>
      <c r="U258" s="16">
        <v>1</v>
      </c>
      <c r="V258" s="17" t="s">
        <v>524</v>
      </c>
      <c r="W258" s="16" t="s">
        <v>526</v>
      </c>
      <c r="X258" s="16"/>
      <c r="Y258" s="16" t="s">
        <v>282</v>
      </c>
      <c r="Z258" s="77">
        <v>22729.75</v>
      </c>
      <c r="AA258" s="77">
        <v>13625</v>
      </c>
      <c r="AB258" s="77">
        <f t="shared" ref="AB258" si="356">AA258+Z258</f>
        <v>36354.75</v>
      </c>
      <c r="AC258" s="16" t="s">
        <v>561</v>
      </c>
      <c r="AD258" s="16">
        <v>5</v>
      </c>
      <c r="AE258" s="16">
        <v>95</v>
      </c>
      <c r="AF258" s="16" t="s">
        <v>471</v>
      </c>
    </row>
    <row r="259" spans="1:32" hidden="1">
      <c r="A259" s="16">
        <v>1</v>
      </c>
      <c r="B259" s="17" t="s">
        <v>531</v>
      </c>
      <c r="C259" s="16">
        <v>2026</v>
      </c>
      <c r="D259" s="16" t="s">
        <v>532</v>
      </c>
      <c r="E259" s="16">
        <v>83.5</v>
      </c>
      <c r="F259" s="16">
        <v>92.3</v>
      </c>
      <c r="G259" s="16">
        <v>1.28</v>
      </c>
      <c r="H259" s="16" t="s">
        <v>521</v>
      </c>
      <c r="I259" s="16" t="s">
        <v>522</v>
      </c>
      <c r="J259" s="16">
        <f t="shared" si="253"/>
        <v>18.46</v>
      </c>
      <c r="K259" s="16">
        <f t="shared" si="248"/>
        <v>16.7</v>
      </c>
      <c r="L259" s="16" t="s">
        <v>527</v>
      </c>
      <c r="M259" s="16" t="s">
        <v>527</v>
      </c>
      <c r="N259" s="16" t="str">
        <f t="shared" si="251"/>
        <v>Serpentina &gt; 15 mq</v>
      </c>
      <c r="O259" s="16" t="s">
        <v>523</v>
      </c>
      <c r="P259" s="16">
        <v>417.5</v>
      </c>
      <c r="Q259" s="16" t="str">
        <f t="shared" si="252"/>
        <v>UBPU 500 PLUS</v>
      </c>
      <c r="R259" s="16">
        <v>20.88</v>
      </c>
      <c r="S259" s="16">
        <v>4</v>
      </c>
      <c r="T259" s="16">
        <v>3.5</v>
      </c>
      <c r="U259" s="16">
        <v>1</v>
      </c>
      <c r="V259" s="17" t="s">
        <v>524</v>
      </c>
      <c r="W259" s="16" t="s">
        <v>529</v>
      </c>
      <c r="X259" s="16"/>
      <c r="Y259" s="16" t="s">
        <v>281</v>
      </c>
      <c r="Z259" s="77">
        <v>24210.45</v>
      </c>
      <c r="AA259" s="77">
        <v>16724</v>
      </c>
      <c r="AB259" s="77">
        <f t="shared" si="261"/>
        <v>40934.449999999997</v>
      </c>
      <c r="AC259" s="16" t="s">
        <v>564</v>
      </c>
      <c r="AD259" s="16">
        <v>5</v>
      </c>
      <c r="AE259" s="16">
        <v>95</v>
      </c>
      <c r="AF259" s="16" t="s">
        <v>470</v>
      </c>
    </row>
    <row r="260" spans="1:32" hidden="1">
      <c r="A260" s="16">
        <v>1</v>
      </c>
      <c r="B260" s="17" t="s">
        <v>531</v>
      </c>
      <c r="C260" s="16">
        <v>2026</v>
      </c>
      <c r="D260" s="16" t="s">
        <v>532</v>
      </c>
      <c r="E260" s="16">
        <v>83.5</v>
      </c>
      <c r="F260" s="16">
        <v>92.3</v>
      </c>
      <c r="G260" s="16">
        <v>1.28</v>
      </c>
      <c r="H260" s="16" t="s">
        <v>521</v>
      </c>
      <c r="I260" s="16" t="s">
        <v>522</v>
      </c>
      <c r="J260" s="16">
        <f t="shared" ref="J260" si="357">F260/5</f>
        <v>18.46</v>
      </c>
      <c r="K260" s="16">
        <f t="shared" ref="K260" si="358">E260/5</f>
        <v>16.7</v>
      </c>
      <c r="L260" s="16" t="s">
        <v>527</v>
      </c>
      <c r="M260" s="16" t="s">
        <v>527</v>
      </c>
      <c r="N260" s="16" t="str">
        <f t="shared" ref="N260" si="359">IF(AND(K260&gt;3,K260&lt;=4),"UBHP 200 SC",IF(AND(K260&gt;4,K260&lt;=6),"UBHP 300 SC",IF(AND(K260&gt;6,K260&lt;=7),"UBHP 500 SC",IF(AND(K260&gt;7,K260&lt;=8),"UBHP 800 SC",IF(AND(K260&gt;8,K260&lt;10),"UBHP 1000 SC",IF(AND(K260&gt;=10,K260&lt;=15),"UBHP 2000 SC","Serpentina &gt; 15 mq"))))))</f>
        <v>Serpentina &gt; 15 mq</v>
      </c>
      <c r="O260" s="16" t="s">
        <v>523</v>
      </c>
      <c r="P260" s="16">
        <v>417.5</v>
      </c>
      <c r="Q260" s="16" t="str">
        <f t="shared" ref="Q260" si="360">IF(AND(P260&gt;50,P260&lt;100),"UBPU 100 PLUS",IF(AND(P260&gt;=100,P260&lt;300),"UBPU 300 PLUS",IF(AND(P260&gt;=300,P260&lt;600),"UBPU 500 PLUS",P260&amp;" lt")))</f>
        <v>UBPU 500 PLUS</v>
      </c>
      <c r="R260" s="16">
        <v>20.88</v>
      </c>
      <c r="S260" s="16">
        <v>4</v>
      </c>
      <c r="T260" s="16">
        <v>3.5</v>
      </c>
      <c r="U260" s="16">
        <v>1</v>
      </c>
      <c r="V260" s="17" t="s">
        <v>524</v>
      </c>
      <c r="W260" s="16" t="s">
        <v>529</v>
      </c>
      <c r="X260" s="16"/>
      <c r="Y260" s="16" t="s">
        <v>281</v>
      </c>
      <c r="Z260" s="77">
        <v>24210.45</v>
      </c>
      <c r="AA260" s="77">
        <v>16724</v>
      </c>
      <c r="AB260" s="77">
        <f t="shared" ref="AB260" si="361">AA260+Z260</f>
        <v>40934.449999999997</v>
      </c>
      <c r="AC260" s="16" t="s">
        <v>565</v>
      </c>
      <c r="AD260" s="16">
        <v>5</v>
      </c>
      <c r="AE260" s="16">
        <v>95</v>
      </c>
      <c r="AF260" s="16" t="s">
        <v>469</v>
      </c>
    </row>
    <row r="261" spans="1:32" hidden="1">
      <c r="A261" s="16">
        <v>1</v>
      </c>
      <c r="B261" s="17" t="s">
        <v>531</v>
      </c>
      <c r="C261" s="16">
        <v>2026</v>
      </c>
      <c r="D261" s="16" t="s">
        <v>532</v>
      </c>
      <c r="E261" s="16">
        <v>83.5</v>
      </c>
      <c r="F261" s="16">
        <v>92.3</v>
      </c>
      <c r="G261" s="16">
        <v>1.28</v>
      </c>
      <c r="H261" s="16" t="s">
        <v>521</v>
      </c>
      <c r="I261" s="16" t="s">
        <v>522</v>
      </c>
      <c r="J261" s="16">
        <f t="shared" si="253"/>
        <v>18.46</v>
      </c>
      <c r="K261" s="16">
        <f t="shared" si="248"/>
        <v>16.7</v>
      </c>
      <c r="L261" s="16" t="s">
        <v>527</v>
      </c>
      <c r="M261" s="16" t="s">
        <v>527</v>
      </c>
      <c r="N261" s="16" t="str">
        <f t="shared" si="251"/>
        <v>Serpentina &gt; 15 mq</v>
      </c>
      <c r="O261" s="16" t="s">
        <v>523</v>
      </c>
      <c r="P261" s="16">
        <v>417.5</v>
      </c>
      <c r="Q261" s="16" t="str">
        <f t="shared" si="252"/>
        <v>UBPU 500 PLUS</v>
      </c>
      <c r="R261" s="16">
        <v>20.88</v>
      </c>
      <c r="S261" s="16">
        <v>4</v>
      </c>
      <c r="T261" s="16">
        <v>3.5</v>
      </c>
      <c r="U261" s="16">
        <v>2</v>
      </c>
      <c r="V261" s="17" t="s">
        <v>524</v>
      </c>
      <c r="W261" s="16" t="s">
        <v>525</v>
      </c>
      <c r="X261" s="16"/>
      <c r="Y261" s="16" t="s">
        <v>284</v>
      </c>
      <c r="Z261" s="77">
        <v>24210.45</v>
      </c>
      <c r="AA261" s="77">
        <v>23948</v>
      </c>
      <c r="AB261" s="77">
        <f t="shared" si="261"/>
        <v>48158.45</v>
      </c>
      <c r="AC261" s="16" t="s">
        <v>564</v>
      </c>
      <c r="AD261" s="16">
        <v>5</v>
      </c>
      <c r="AE261" s="16">
        <v>95</v>
      </c>
      <c r="AF261" s="16" t="s">
        <v>470</v>
      </c>
    </row>
    <row r="262" spans="1:32" hidden="1">
      <c r="A262" s="16">
        <v>1</v>
      </c>
      <c r="B262" s="17" t="s">
        <v>531</v>
      </c>
      <c r="C262" s="16">
        <v>2026</v>
      </c>
      <c r="D262" s="16" t="s">
        <v>532</v>
      </c>
      <c r="E262" s="16">
        <v>83.5</v>
      </c>
      <c r="F262" s="16">
        <v>92.3</v>
      </c>
      <c r="G262" s="16">
        <v>1.28</v>
      </c>
      <c r="H262" s="16" t="s">
        <v>521</v>
      </c>
      <c r="I262" s="16" t="s">
        <v>522</v>
      </c>
      <c r="J262" s="16">
        <f t="shared" ref="J262" si="362">F262/5</f>
        <v>18.46</v>
      </c>
      <c r="K262" s="16">
        <f t="shared" ref="K262" si="363">E262/5</f>
        <v>16.7</v>
      </c>
      <c r="L262" s="16" t="s">
        <v>527</v>
      </c>
      <c r="M262" s="16" t="s">
        <v>527</v>
      </c>
      <c r="N262" s="16" t="str">
        <f t="shared" ref="N262" si="364">IF(AND(K262&gt;3,K262&lt;=4),"UBHP 200 SC",IF(AND(K262&gt;4,K262&lt;=6),"UBHP 300 SC",IF(AND(K262&gt;6,K262&lt;=7),"UBHP 500 SC",IF(AND(K262&gt;7,K262&lt;=8),"UBHP 800 SC",IF(AND(K262&gt;8,K262&lt;10),"UBHP 1000 SC",IF(AND(K262&gt;=10,K262&lt;=15),"UBHP 2000 SC","Serpentina &gt; 15 mq"))))))</f>
        <v>Serpentina &gt; 15 mq</v>
      </c>
      <c r="O262" s="16" t="s">
        <v>523</v>
      </c>
      <c r="P262" s="16">
        <v>417.5</v>
      </c>
      <c r="Q262" s="16" t="str">
        <f t="shared" ref="Q262" si="365">IF(AND(P262&gt;50,P262&lt;100),"UBPU 100 PLUS",IF(AND(P262&gt;=100,P262&lt;300),"UBPU 300 PLUS",IF(AND(P262&gt;=300,P262&lt;600),"UBPU 500 PLUS",P262&amp;" lt")))</f>
        <v>UBPU 500 PLUS</v>
      </c>
      <c r="R262" s="16">
        <v>20.88</v>
      </c>
      <c r="S262" s="16">
        <v>4</v>
      </c>
      <c r="T262" s="16">
        <v>3.5</v>
      </c>
      <c r="U262" s="16">
        <v>2</v>
      </c>
      <c r="V262" s="17" t="s">
        <v>524</v>
      </c>
      <c r="W262" s="16" t="s">
        <v>525</v>
      </c>
      <c r="X262" s="16"/>
      <c r="Y262" s="16" t="s">
        <v>284</v>
      </c>
      <c r="Z262" s="77">
        <v>24210.45</v>
      </c>
      <c r="AA262" s="77">
        <v>23948</v>
      </c>
      <c r="AB262" s="77">
        <f t="shared" ref="AB262" si="366">AA262+Z262</f>
        <v>48158.45</v>
      </c>
      <c r="AC262" s="16" t="s">
        <v>565</v>
      </c>
      <c r="AD262" s="16">
        <v>5</v>
      </c>
      <c r="AE262" s="16">
        <v>95</v>
      </c>
      <c r="AF262" s="16" t="s">
        <v>469</v>
      </c>
    </row>
    <row r="263" spans="1:32" hidden="1">
      <c r="A263" s="16">
        <v>1</v>
      </c>
      <c r="B263" s="17" t="s">
        <v>531</v>
      </c>
      <c r="C263" s="16">
        <v>2030</v>
      </c>
      <c r="D263" s="16" t="s">
        <v>532</v>
      </c>
      <c r="E263" s="16">
        <v>95.3</v>
      </c>
      <c r="F263" s="16">
        <v>104</v>
      </c>
      <c r="G263" s="16">
        <v>1.29</v>
      </c>
      <c r="H263" s="16" t="s">
        <v>521</v>
      </c>
      <c r="I263" s="16" t="s">
        <v>522</v>
      </c>
      <c r="J263" s="16">
        <f t="shared" si="253"/>
        <v>20.8</v>
      </c>
      <c r="K263" s="16">
        <f t="shared" si="248"/>
        <v>19.059999999999999</v>
      </c>
      <c r="L263" s="16" t="s">
        <v>527</v>
      </c>
      <c r="M263" s="16" t="s">
        <v>527</v>
      </c>
      <c r="N263" s="16" t="str">
        <f t="shared" si="251"/>
        <v>Serpentina &gt; 15 mq</v>
      </c>
      <c r="O263" s="16" t="s">
        <v>523</v>
      </c>
      <c r="P263" s="16">
        <v>476.5</v>
      </c>
      <c r="Q263" s="16" t="str">
        <f t="shared" si="252"/>
        <v>UBPU 500 PLUS</v>
      </c>
      <c r="R263" s="16">
        <v>23.83</v>
      </c>
      <c r="S263" s="16">
        <v>4</v>
      </c>
      <c r="T263" s="16">
        <v>3.6</v>
      </c>
      <c r="U263" s="16">
        <v>1</v>
      </c>
      <c r="V263" s="17" t="s">
        <v>524</v>
      </c>
      <c r="W263" s="16" t="s">
        <v>529</v>
      </c>
      <c r="X263" s="16"/>
      <c r="Y263" s="16" t="s">
        <v>281</v>
      </c>
      <c r="Z263" s="77">
        <v>27403</v>
      </c>
      <c r="AA263" s="77">
        <v>16724</v>
      </c>
      <c r="AB263" s="77">
        <f t="shared" si="261"/>
        <v>44127</v>
      </c>
      <c r="AC263" s="16" t="s">
        <v>564</v>
      </c>
      <c r="AD263" s="16">
        <v>5</v>
      </c>
      <c r="AE263" s="16">
        <v>95</v>
      </c>
      <c r="AF263" s="16" t="s">
        <v>470</v>
      </c>
    </row>
    <row r="264" spans="1:32" hidden="1">
      <c r="A264" s="16">
        <v>1</v>
      </c>
      <c r="B264" s="17" t="s">
        <v>531</v>
      </c>
      <c r="C264" s="16">
        <v>2030</v>
      </c>
      <c r="D264" s="16" t="s">
        <v>532</v>
      </c>
      <c r="E264" s="16">
        <v>95.3</v>
      </c>
      <c r="F264" s="16">
        <v>104</v>
      </c>
      <c r="G264" s="16">
        <v>1.29</v>
      </c>
      <c r="H264" s="16" t="s">
        <v>521</v>
      </c>
      <c r="I264" s="16" t="s">
        <v>522</v>
      </c>
      <c r="J264" s="16">
        <f t="shared" ref="J264" si="367">F264/5</f>
        <v>20.8</v>
      </c>
      <c r="K264" s="16">
        <f t="shared" ref="K264" si="368">E264/5</f>
        <v>19.059999999999999</v>
      </c>
      <c r="L264" s="16" t="s">
        <v>527</v>
      </c>
      <c r="M264" s="16" t="s">
        <v>527</v>
      </c>
      <c r="N264" s="16" t="str">
        <f t="shared" ref="N264" si="369">IF(AND(K264&gt;3,K264&lt;=4),"UBHP 200 SC",IF(AND(K264&gt;4,K264&lt;=6),"UBHP 300 SC",IF(AND(K264&gt;6,K264&lt;=7),"UBHP 500 SC",IF(AND(K264&gt;7,K264&lt;=8),"UBHP 800 SC",IF(AND(K264&gt;8,K264&lt;10),"UBHP 1000 SC",IF(AND(K264&gt;=10,K264&lt;=15),"UBHP 2000 SC","Serpentina &gt; 15 mq"))))))</f>
        <v>Serpentina &gt; 15 mq</v>
      </c>
      <c r="O264" s="16" t="s">
        <v>523</v>
      </c>
      <c r="P264" s="16">
        <v>476.5</v>
      </c>
      <c r="Q264" s="16" t="str">
        <f t="shared" ref="Q264" si="370">IF(AND(P264&gt;50,P264&lt;100),"UBPU 100 PLUS",IF(AND(P264&gt;=100,P264&lt;300),"UBPU 300 PLUS",IF(AND(P264&gt;=300,P264&lt;600),"UBPU 500 PLUS",P264&amp;" lt")))</f>
        <v>UBPU 500 PLUS</v>
      </c>
      <c r="R264" s="16">
        <v>23.83</v>
      </c>
      <c r="S264" s="16">
        <v>4</v>
      </c>
      <c r="T264" s="16">
        <v>3.6</v>
      </c>
      <c r="U264" s="16">
        <v>1</v>
      </c>
      <c r="V264" s="17" t="s">
        <v>524</v>
      </c>
      <c r="W264" s="16" t="s">
        <v>529</v>
      </c>
      <c r="X264" s="16"/>
      <c r="Y264" s="16" t="s">
        <v>281</v>
      </c>
      <c r="Z264" s="77">
        <v>27403</v>
      </c>
      <c r="AA264" s="77">
        <v>16724</v>
      </c>
      <c r="AB264" s="77">
        <f t="shared" ref="AB264" si="371">AA264+Z264</f>
        <v>44127</v>
      </c>
      <c r="AC264" s="16" t="s">
        <v>565</v>
      </c>
      <c r="AD264" s="16">
        <v>5</v>
      </c>
      <c r="AE264" s="16">
        <v>95</v>
      </c>
      <c r="AF264" s="16" t="s">
        <v>469</v>
      </c>
    </row>
    <row r="265" spans="1:32" hidden="1">
      <c r="A265" s="16">
        <v>1</v>
      </c>
      <c r="B265" s="17" t="s">
        <v>531</v>
      </c>
      <c r="C265" s="16">
        <v>2030</v>
      </c>
      <c r="D265" s="16" t="s">
        <v>532</v>
      </c>
      <c r="E265" s="16">
        <v>95.3</v>
      </c>
      <c r="F265" s="16">
        <v>104</v>
      </c>
      <c r="G265" s="16">
        <v>1.29</v>
      </c>
      <c r="H265" s="16" t="s">
        <v>521</v>
      </c>
      <c r="I265" s="16" t="s">
        <v>522</v>
      </c>
      <c r="J265" s="16">
        <f t="shared" si="253"/>
        <v>20.8</v>
      </c>
      <c r="K265" s="16">
        <f t="shared" si="248"/>
        <v>19.059999999999999</v>
      </c>
      <c r="L265" s="16" t="s">
        <v>527</v>
      </c>
      <c r="M265" s="16" t="s">
        <v>527</v>
      </c>
      <c r="N265" s="16" t="str">
        <f t="shared" si="251"/>
        <v>Serpentina &gt; 15 mq</v>
      </c>
      <c r="O265" s="16" t="s">
        <v>523</v>
      </c>
      <c r="P265" s="16">
        <v>476.5</v>
      </c>
      <c r="Q265" s="16" t="str">
        <f t="shared" si="252"/>
        <v>UBPU 500 PLUS</v>
      </c>
      <c r="R265" s="16">
        <v>23.83</v>
      </c>
      <c r="S265" s="16">
        <v>4</v>
      </c>
      <c r="T265" s="16">
        <v>3.6</v>
      </c>
      <c r="U265" s="16">
        <v>2</v>
      </c>
      <c r="V265" s="17" t="s">
        <v>524</v>
      </c>
      <c r="W265" s="16" t="s">
        <v>525</v>
      </c>
      <c r="X265" s="16"/>
      <c r="Y265" s="16" t="s">
        <v>284</v>
      </c>
      <c r="Z265" s="77">
        <v>27403</v>
      </c>
      <c r="AA265" s="77">
        <v>23948</v>
      </c>
      <c r="AB265" s="77">
        <f t="shared" si="261"/>
        <v>51351</v>
      </c>
      <c r="AC265" s="16" t="s">
        <v>564</v>
      </c>
      <c r="AD265" s="16">
        <v>5</v>
      </c>
      <c r="AE265" s="16">
        <v>95</v>
      </c>
      <c r="AF265" s="16" t="s">
        <v>470</v>
      </c>
    </row>
    <row r="266" spans="1:32" hidden="1">
      <c r="A266" s="16">
        <v>1</v>
      </c>
      <c r="B266" s="17" t="s">
        <v>531</v>
      </c>
      <c r="C266" s="16">
        <v>2030</v>
      </c>
      <c r="D266" s="16" t="s">
        <v>532</v>
      </c>
      <c r="E266" s="16">
        <v>95.3</v>
      </c>
      <c r="F266" s="16">
        <v>104</v>
      </c>
      <c r="G266" s="16">
        <v>1.29</v>
      </c>
      <c r="H266" s="16" t="s">
        <v>521</v>
      </c>
      <c r="I266" s="16" t="s">
        <v>522</v>
      </c>
      <c r="J266" s="16">
        <f t="shared" ref="J266" si="372">F266/5</f>
        <v>20.8</v>
      </c>
      <c r="K266" s="16">
        <f t="shared" ref="K266" si="373">E266/5</f>
        <v>19.059999999999999</v>
      </c>
      <c r="L266" s="16" t="s">
        <v>527</v>
      </c>
      <c r="M266" s="16" t="s">
        <v>527</v>
      </c>
      <c r="N266" s="16" t="str">
        <f t="shared" ref="N266" si="374">IF(AND(K266&gt;3,K266&lt;=4),"UBHP 200 SC",IF(AND(K266&gt;4,K266&lt;=6),"UBHP 300 SC",IF(AND(K266&gt;6,K266&lt;=7),"UBHP 500 SC",IF(AND(K266&gt;7,K266&lt;=8),"UBHP 800 SC",IF(AND(K266&gt;8,K266&lt;10),"UBHP 1000 SC",IF(AND(K266&gt;=10,K266&lt;=15),"UBHP 2000 SC","Serpentina &gt; 15 mq"))))))</f>
        <v>Serpentina &gt; 15 mq</v>
      </c>
      <c r="O266" s="16" t="s">
        <v>523</v>
      </c>
      <c r="P266" s="16">
        <v>476.5</v>
      </c>
      <c r="Q266" s="16" t="str">
        <f t="shared" ref="Q266" si="375">IF(AND(P266&gt;50,P266&lt;100),"UBPU 100 PLUS",IF(AND(P266&gt;=100,P266&lt;300),"UBPU 300 PLUS",IF(AND(P266&gt;=300,P266&lt;600),"UBPU 500 PLUS",P266&amp;" lt")))</f>
        <v>UBPU 500 PLUS</v>
      </c>
      <c r="R266" s="16">
        <v>23.83</v>
      </c>
      <c r="S266" s="16">
        <v>4</v>
      </c>
      <c r="T266" s="16">
        <v>3.6</v>
      </c>
      <c r="U266" s="16">
        <v>2</v>
      </c>
      <c r="V266" s="17" t="s">
        <v>524</v>
      </c>
      <c r="W266" s="16" t="s">
        <v>525</v>
      </c>
      <c r="X266" s="16"/>
      <c r="Y266" s="16" t="s">
        <v>284</v>
      </c>
      <c r="Z266" s="77">
        <v>27403</v>
      </c>
      <c r="AA266" s="77">
        <v>23948</v>
      </c>
      <c r="AB266" s="77">
        <f t="shared" ref="AB266" si="376">AA266+Z266</f>
        <v>51351</v>
      </c>
      <c r="AC266" s="16" t="s">
        <v>565</v>
      </c>
      <c r="AD266" s="16">
        <v>5</v>
      </c>
      <c r="AE266" s="16">
        <v>95</v>
      </c>
      <c r="AF266" s="16" t="s">
        <v>469</v>
      </c>
    </row>
    <row r="267" spans="1:32" hidden="1">
      <c r="A267" s="16">
        <v>1</v>
      </c>
      <c r="B267" s="17" t="s">
        <v>531</v>
      </c>
      <c r="C267" s="16">
        <v>3036</v>
      </c>
      <c r="D267" s="16" t="s">
        <v>532</v>
      </c>
      <c r="E267" s="16">
        <v>111.1</v>
      </c>
      <c r="F267" s="16">
        <v>122</v>
      </c>
      <c r="G267" s="16">
        <v>1.28</v>
      </c>
      <c r="H267" s="16" t="s">
        <v>521</v>
      </c>
      <c r="I267" s="16" t="s">
        <v>522</v>
      </c>
      <c r="J267" s="16">
        <f t="shared" si="253"/>
        <v>24.4</v>
      </c>
      <c r="K267" s="16">
        <f t="shared" si="248"/>
        <v>22.22</v>
      </c>
      <c r="L267" s="16" t="s">
        <v>527</v>
      </c>
      <c r="M267" s="16" t="s">
        <v>527</v>
      </c>
      <c r="N267" s="16" t="str">
        <f t="shared" si="251"/>
        <v>Serpentina &gt; 15 mq</v>
      </c>
      <c r="O267" s="16" t="s">
        <v>523</v>
      </c>
      <c r="P267" s="16">
        <v>555.5</v>
      </c>
      <c r="Q267" s="16" t="str">
        <f t="shared" si="252"/>
        <v>UBPU 500 PLUS</v>
      </c>
      <c r="R267" s="16">
        <v>27.57</v>
      </c>
      <c r="S267" s="16">
        <v>4.03</v>
      </c>
      <c r="T267" s="16">
        <v>3.7</v>
      </c>
      <c r="U267" s="16">
        <v>1</v>
      </c>
      <c r="V267" s="17" t="s">
        <v>524</v>
      </c>
      <c r="W267" s="16" t="s">
        <v>529</v>
      </c>
      <c r="X267" s="16"/>
      <c r="Y267" s="16" t="s">
        <v>281</v>
      </c>
      <c r="Z267" s="77">
        <v>32639.05</v>
      </c>
      <c r="AA267" s="77">
        <v>16724</v>
      </c>
      <c r="AB267" s="77">
        <f t="shared" si="261"/>
        <v>49363.05</v>
      </c>
      <c r="AC267" s="16" t="s">
        <v>564</v>
      </c>
      <c r="AD267" s="16">
        <v>5</v>
      </c>
      <c r="AE267" s="16">
        <v>95</v>
      </c>
      <c r="AF267" s="16" t="s">
        <v>470</v>
      </c>
    </row>
    <row r="268" spans="1:32" hidden="1">
      <c r="A268" s="16">
        <v>1</v>
      </c>
      <c r="B268" s="17" t="s">
        <v>531</v>
      </c>
      <c r="C268" s="16">
        <v>3036</v>
      </c>
      <c r="D268" s="16" t="s">
        <v>532</v>
      </c>
      <c r="E268" s="16">
        <v>111.1</v>
      </c>
      <c r="F268" s="16">
        <v>122</v>
      </c>
      <c r="G268" s="16">
        <v>1.28</v>
      </c>
      <c r="H268" s="16" t="s">
        <v>521</v>
      </c>
      <c r="I268" s="16" t="s">
        <v>522</v>
      </c>
      <c r="J268" s="16">
        <f t="shared" ref="J268" si="377">F268/5</f>
        <v>24.4</v>
      </c>
      <c r="K268" s="16">
        <f t="shared" ref="K268" si="378">E268/5</f>
        <v>22.22</v>
      </c>
      <c r="L268" s="16" t="s">
        <v>527</v>
      </c>
      <c r="M268" s="16" t="s">
        <v>527</v>
      </c>
      <c r="N268" s="16" t="str">
        <f t="shared" ref="N268" si="379">IF(AND(K268&gt;3,K268&lt;=4),"UBHP 200 SC",IF(AND(K268&gt;4,K268&lt;=6),"UBHP 300 SC",IF(AND(K268&gt;6,K268&lt;=7),"UBHP 500 SC",IF(AND(K268&gt;7,K268&lt;=8),"UBHP 800 SC",IF(AND(K268&gt;8,K268&lt;10),"UBHP 1000 SC",IF(AND(K268&gt;=10,K268&lt;=15),"UBHP 2000 SC","Serpentina &gt; 15 mq"))))))</f>
        <v>Serpentina &gt; 15 mq</v>
      </c>
      <c r="O268" s="16" t="s">
        <v>523</v>
      </c>
      <c r="P268" s="16">
        <v>555.5</v>
      </c>
      <c r="Q268" s="16" t="str">
        <f t="shared" ref="Q268" si="380">IF(AND(P268&gt;50,P268&lt;100),"UBPU 100 PLUS",IF(AND(P268&gt;=100,P268&lt;300),"UBPU 300 PLUS",IF(AND(P268&gt;=300,P268&lt;600),"UBPU 500 PLUS",P268&amp;" lt")))</f>
        <v>UBPU 500 PLUS</v>
      </c>
      <c r="R268" s="16">
        <v>27.57</v>
      </c>
      <c r="S268" s="16">
        <v>4.03</v>
      </c>
      <c r="T268" s="16">
        <v>3.7</v>
      </c>
      <c r="U268" s="16">
        <v>1</v>
      </c>
      <c r="V268" s="17" t="s">
        <v>524</v>
      </c>
      <c r="W268" s="16" t="s">
        <v>529</v>
      </c>
      <c r="X268" s="16"/>
      <c r="Y268" s="16" t="s">
        <v>281</v>
      </c>
      <c r="Z268" s="77">
        <v>32639.05</v>
      </c>
      <c r="AA268" s="77">
        <v>16724</v>
      </c>
      <c r="AB268" s="77">
        <f t="shared" ref="AB268" si="381">AA268+Z268</f>
        <v>49363.05</v>
      </c>
      <c r="AC268" s="16" t="s">
        <v>565</v>
      </c>
      <c r="AD268" s="16">
        <v>5</v>
      </c>
      <c r="AE268" s="16">
        <v>95</v>
      </c>
      <c r="AF268" s="16" t="s">
        <v>469</v>
      </c>
    </row>
    <row r="269" spans="1:32" hidden="1">
      <c r="A269" s="16">
        <v>1</v>
      </c>
      <c r="B269" s="17" t="s">
        <v>531</v>
      </c>
      <c r="C269" s="16">
        <v>3036</v>
      </c>
      <c r="D269" s="16" t="s">
        <v>532</v>
      </c>
      <c r="E269" s="16">
        <v>111.1</v>
      </c>
      <c r="F269" s="16">
        <v>122</v>
      </c>
      <c r="G269" s="16">
        <v>1.28</v>
      </c>
      <c r="H269" s="16" t="s">
        <v>521</v>
      </c>
      <c r="I269" s="16" t="s">
        <v>522</v>
      </c>
      <c r="J269" s="16">
        <f t="shared" si="253"/>
        <v>24.4</v>
      </c>
      <c r="K269" s="16">
        <f t="shared" si="248"/>
        <v>22.22</v>
      </c>
      <c r="L269" s="16" t="s">
        <v>527</v>
      </c>
      <c r="M269" s="16" t="s">
        <v>527</v>
      </c>
      <c r="N269" s="16" t="str">
        <f t="shared" si="251"/>
        <v>Serpentina &gt; 15 mq</v>
      </c>
      <c r="O269" s="16" t="s">
        <v>523</v>
      </c>
      <c r="P269" s="16">
        <v>555.5</v>
      </c>
      <c r="Q269" s="16" t="str">
        <f t="shared" si="252"/>
        <v>UBPU 500 PLUS</v>
      </c>
      <c r="R269" s="16">
        <v>27.57</v>
      </c>
      <c r="S269" s="16">
        <v>4.03</v>
      </c>
      <c r="T269" s="16">
        <v>3.7</v>
      </c>
      <c r="U269" s="16">
        <v>2</v>
      </c>
      <c r="V269" s="17" t="s">
        <v>524</v>
      </c>
      <c r="W269" s="16" t="s">
        <v>533</v>
      </c>
      <c r="X269" s="16"/>
      <c r="Y269" s="16" t="s">
        <v>280</v>
      </c>
      <c r="Z269" s="77">
        <v>32639.05</v>
      </c>
      <c r="AA269" s="77">
        <v>39084</v>
      </c>
      <c r="AB269" s="77">
        <f t="shared" si="261"/>
        <v>71723.05</v>
      </c>
      <c r="AC269" s="16" t="s">
        <v>482</v>
      </c>
      <c r="AD269" s="16"/>
      <c r="AE269" s="16"/>
      <c r="AF269" s="16"/>
    </row>
    <row r="270" spans="1:32" hidden="1">
      <c r="A270" s="16">
        <v>1</v>
      </c>
      <c r="B270" s="17" t="s">
        <v>531</v>
      </c>
      <c r="C270" s="16">
        <v>3039</v>
      </c>
      <c r="D270" s="16" t="s">
        <v>532</v>
      </c>
      <c r="E270" s="16">
        <v>128</v>
      </c>
      <c r="F270" s="16">
        <v>138</v>
      </c>
      <c r="G270" s="16">
        <v>1.25</v>
      </c>
      <c r="H270" s="16" t="s">
        <v>521</v>
      </c>
      <c r="I270" s="16" t="s">
        <v>522</v>
      </c>
      <c r="J270" s="16">
        <f t="shared" si="253"/>
        <v>27.6</v>
      </c>
      <c r="K270" s="16">
        <f t="shared" si="248"/>
        <v>25.6</v>
      </c>
      <c r="L270" s="16" t="s">
        <v>527</v>
      </c>
      <c r="M270" s="16" t="s">
        <v>527</v>
      </c>
      <c r="N270" s="16" t="str">
        <f t="shared" si="251"/>
        <v>Serpentina &gt; 15 mq</v>
      </c>
      <c r="O270" s="16" t="s">
        <v>523</v>
      </c>
      <c r="P270" s="16">
        <v>640</v>
      </c>
      <c r="Q270" s="16" t="str">
        <f t="shared" si="252"/>
        <v>640 lt</v>
      </c>
      <c r="R270" s="16">
        <v>32</v>
      </c>
      <c r="S270" s="16">
        <v>4</v>
      </c>
      <c r="T270" s="16">
        <v>3.5</v>
      </c>
      <c r="U270" s="16">
        <v>2</v>
      </c>
      <c r="V270" s="17" t="s">
        <v>524</v>
      </c>
      <c r="W270" s="16" t="s">
        <v>528</v>
      </c>
      <c r="X270" s="16"/>
      <c r="Y270" s="16" t="s">
        <v>283</v>
      </c>
      <c r="Z270" s="77">
        <v>34823.25</v>
      </c>
      <c r="AA270" s="77">
        <v>24368</v>
      </c>
      <c r="AB270" s="77">
        <f t="shared" si="261"/>
        <v>59191.25</v>
      </c>
      <c r="AC270" s="16" t="s">
        <v>566</v>
      </c>
      <c r="AD270" s="16">
        <v>4</v>
      </c>
      <c r="AE270" s="16">
        <v>96</v>
      </c>
      <c r="AF270" s="16" t="s">
        <v>468</v>
      </c>
    </row>
    <row r="271" spans="1:32" hidden="1">
      <c r="A271" s="16">
        <v>1</v>
      </c>
      <c r="B271" s="17" t="s">
        <v>531</v>
      </c>
      <c r="C271" s="16">
        <v>3039</v>
      </c>
      <c r="D271" s="16" t="s">
        <v>532</v>
      </c>
      <c r="E271" s="16">
        <v>128</v>
      </c>
      <c r="F271" s="16">
        <v>138</v>
      </c>
      <c r="G271" s="16">
        <v>1.25</v>
      </c>
      <c r="H271" s="16" t="s">
        <v>521</v>
      </c>
      <c r="I271" s="16" t="s">
        <v>522</v>
      </c>
      <c r="J271" s="16">
        <f t="shared" ref="J271" si="382">F271/5</f>
        <v>27.6</v>
      </c>
      <c r="K271" s="16">
        <f t="shared" ref="K271" si="383">E271/5</f>
        <v>25.6</v>
      </c>
      <c r="L271" s="16" t="s">
        <v>527</v>
      </c>
      <c r="M271" s="16" t="s">
        <v>527</v>
      </c>
      <c r="N271" s="16" t="str">
        <f t="shared" ref="N271" si="384">IF(AND(K271&gt;3,K271&lt;=4),"UBHP 200 SC",IF(AND(K271&gt;4,K271&lt;=6),"UBHP 300 SC",IF(AND(K271&gt;6,K271&lt;=7),"UBHP 500 SC",IF(AND(K271&gt;7,K271&lt;=8),"UBHP 800 SC",IF(AND(K271&gt;8,K271&lt;10),"UBHP 1000 SC",IF(AND(K271&gt;=10,K271&lt;=15),"UBHP 2000 SC","Serpentina &gt; 15 mq"))))))</f>
        <v>Serpentina &gt; 15 mq</v>
      </c>
      <c r="O271" s="16" t="s">
        <v>523</v>
      </c>
      <c r="P271" s="16">
        <v>640</v>
      </c>
      <c r="Q271" s="16" t="str">
        <f t="shared" ref="Q271" si="385">IF(AND(P271&gt;50,P271&lt;100),"UBPU 100 PLUS",IF(AND(P271&gt;=100,P271&lt;300),"UBPU 300 PLUS",IF(AND(P271&gt;=300,P271&lt;600),"UBPU 500 PLUS",P271&amp;" lt")))</f>
        <v>640 lt</v>
      </c>
      <c r="R271" s="16">
        <v>32</v>
      </c>
      <c r="S271" s="16">
        <v>4</v>
      </c>
      <c r="T271" s="16">
        <v>3.5</v>
      </c>
      <c r="U271" s="16">
        <v>2</v>
      </c>
      <c r="V271" s="17" t="s">
        <v>524</v>
      </c>
      <c r="W271" s="16" t="s">
        <v>528</v>
      </c>
      <c r="X271" s="16"/>
      <c r="Y271" s="16" t="s">
        <v>283</v>
      </c>
      <c r="Z271" s="77">
        <v>34823.25</v>
      </c>
      <c r="AA271" s="77">
        <v>24368</v>
      </c>
      <c r="AB271" s="77">
        <f t="shared" ref="AB271" si="386">AA271+Z271</f>
        <v>59191.25</v>
      </c>
      <c r="AC271" s="16" t="s">
        <v>567</v>
      </c>
      <c r="AD271" s="16">
        <v>4</v>
      </c>
      <c r="AE271" s="16">
        <v>96</v>
      </c>
      <c r="AF271" s="16" t="s">
        <v>467</v>
      </c>
    </row>
    <row r="272" spans="1:32" hidden="1">
      <c r="A272" s="16">
        <v>1</v>
      </c>
      <c r="B272" s="17" t="s">
        <v>531</v>
      </c>
      <c r="C272" s="16">
        <v>3045</v>
      </c>
      <c r="D272" s="16" t="s">
        <v>532</v>
      </c>
      <c r="E272" s="16">
        <v>143</v>
      </c>
      <c r="F272" s="16">
        <v>156</v>
      </c>
      <c r="G272" s="16">
        <v>1.25</v>
      </c>
      <c r="H272" s="16" t="s">
        <v>521</v>
      </c>
      <c r="I272" s="16" t="s">
        <v>522</v>
      </c>
      <c r="J272" s="16">
        <f t="shared" si="253"/>
        <v>31.2</v>
      </c>
      <c r="K272" s="16">
        <f t="shared" si="248"/>
        <v>28.6</v>
      </c>
      <c r="L272" s="16" t="s">
        <v>527</v>
      </c>
      <c r="M272" s="16" t="s">
        <v>527</v>
      </c>
      <c r="N272" s="16" t="str">
        <f t="shared" si="251"/>
        <v>Serpentina &gt; 15 mq</v>
      </c>
      <c r="O272" s="16" t="s">
        <v>523</v>
      </c>
      <c r="P272" s="16">
        <v>715</v>
      </c>
      <c r="Q272" s="16" t="str">
        <f t="shared" si="252"/>
        <v>715 lt</v>
      </c>
      <c r="R272" s="16">
        <v>36.67</v>
      </c>
      <c r="S272" s="16">
        <v>3.9</v>
      </c>
      <c r="T272" s="16">
        <v>3.6</v>
      </c>
      <c r="U272" s="16">
        <v>2</v>
      </c>
      <c r="V272" s="17" t="s">
        <v>524</v>
      </c>
      <c r="W272" s="16" t="s">
        <v>526</v>
      </c>
      <c r="X272" s="16"/>
      <c r="Y272" s="16" t="s">
        <v>282</v>
      </c>
      <c r="Z272" s="77">
        <v>36917</v>
      </c>
      <c r="AA272" s="77">
        <v>27250</v>
      </c>
      <c r="AB272" s="77">
        <f t="shared" si="261"/>
        <v>64167</v>
      </c>
      <c r="AC272" s="16" t="s">
        <v>570</v>
      </c>
      <c r="AD272" s="16">
        <v>3</v>
      </c>
      <c r="AE272" s="16">
        <v>97</v>
      </c>
      <c r="AF272" s="16" t="s">
        <v>459</v>
      </c>
    </row>
    <row r="273" spans="1:34" hidden="1">
      <c r="A273" s="16">
        <v>1</v>
      </c>
      <c r="B273" s="17" t="s">
        <v>531</v>
      </c>
      <c r="C273" s="16">
        <v>3045</v>
      </c>
      <c r="D273" s="16" t="s">
        <v>532</v>
      </c>
      <c r="E273" s="16">
        <v>143</v>
      </c>
      <c r="F273" s="16">
        <v>156</v>
      </c>
      <c r="G273" s="16">
        <v>1.25</v>
      </c>
      <c r="H273" s="16" t="s">
        <v>521</v>
      </c>
      <c r="I273" s="16" t="s">
        <v>522</v>
      </c>
      <c r="J273" s="16">
        <f t="shared" ref="J273" si="387">F273/5</f>
        <v>31.2</v>
      </c>
      <c r="K273" s="16">
        <f t="shared" ref="K273" si="388">E273/5</f>
        <v>28.6</v>
      </c>
      <c r="L273" s="16" t="s">
        <v>527</v>
      </c>
      <c r="M273" s="16" t="s">
        <v>527</v>
      </c>
      <c r="N273" s="16" t="str">
        <f t="shared" ref="N273" si="389">IF(AND(K273&gt;3,K273&lt;=4),"UBHP 200 SC",IF(AND(K273&gt;4,K273&lt;=6),"UBHP 300 SC",IF(AND(K273&gt;6,K273&lt;=7),"UBHP 500 SC",IF(AND(K273&gt;7,K273&lt;=8),"UBHP 800 SC",IF(AND(K273&gt;8,K273&lt;10),"UBHP 1000 SC",IF(AND(K273&gt;=10,K273&lt;=15),"UBHP 2000 SC","Serpentina &gt; 15 mq"))))))</f>
        <v>Serpentina &gt; 15 mq</v>
      </c>
      <c r="O273" s="16" t="s">
        <v>523</v>
      </c>
      <c r="P273" s="16">
        <v>715</v>
      </c>
      <c r="Q273" s="16" t="str">
        <f t="shared" ref="Q273" si="390">IF(AND(P273&gt;50,P273&lt;100),"UBPU 100 PLUS",IF(AND(P273&gt;=100,P273&lt;300),"UBPU 300 PLUS",IF(AND(P273&gt;=300,P273&lt;600),"UBPU 500 PLUS",P273&amp;" lt")))</f>
        <v>715 lt</v>
      </c>
      <c r="R273" s="16">
        <v>36.67</v>
      </c>
      <c r="S273" s="16">
        <v>3.9</v>
      </c>
      <c r="T273" s="16">
        <v>3.6</v>
      </c>
      <c r="U273" s="16">
        <v>2</v>
      </c>
      <c r="V273" s="17" t="s">
        <v>524</v>
      </c>
      <c r="W273" s="16" t="s">
        <v>526</v>
      </c>
      <c r="X273" s="16"/>
      <c r="Y273" s="16" t="s">
        <v>282</v>
      </c>
      <c r="Z273" s="77">
        <v>36917</v>
      </c>
      <c r="AA273" s="77">
        <v>27250</v>
      </c>
      <c r="AB273" s="77">
        <f t="shared" ref="AB273" si="391">AA273+Z273</f>
        <v>64167</v>
      </c>
      <c r="AC273" s="16" t="s">
        <v>571</v>
      </c>
      <c r="AD273" s="16">
        <v>3</v>
      </c>
      <c r="AE273" s="16">
        <v>97</v>
      </c>
      <c r="AF273" s="16" t="s">
        <v>458</v>
      </c>
    </row>
    <row r="275" spans="1:34">
      <c r="Z275" s="88"/>
    </row>
    <row r="279" spans="1:34">
      <c r="AF279" s="67"/>
      <c r="AG279" s="67"/>
      <c r="AH279" s="66"/>
    </row>
  </sheetData>
  <autoFilter ref="A3:AH273" xr:uid="{19A131AF-1115-4EB2-89D2-FA90ED1A4B45}">
    <filterColumn colId="0">
      <filters>
        <filter val="2"/>
      </filters>
    </filterColumn>
    <filterColumn colId="1">
      <filters>
        <filter val="PBM2-I"/>
      </filters>
    </filterColumn>
    <filterColumn colId="2">
      <filters>
        <filter val="25"/>
      </filters>
    </filterColumn>
    <filterColumn colId="22">
      <filters>
        <filter val="1.70"/>
      </filters>
    </filterColumn>
  </autoFilter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7FCC-ECAE-4024-899F-8B78E5866247}">
  <dimension ref="B1:M152"/>
  <sheetViews>
    <sheetView workbookViewId="0">
      <selection activeCell="J29" sqref="J29"/>
    </sheetView>
  </sheetViews>
  <sheetFormatPr defaultColWidth="9.21875" defaultRowHeight="14.4"/>
  <cols>
    <col min="1" max="1" width="9.21875" style="19"/>
    <col min="2" max="2" width="14.5546875" style="19" customWidth="1"/>
    <col min="3" max="3" width="15.77734375" style="19" customWidth="1"/>
    <col min="4" max="4" width="8" style="19" customWidth="1"/>
    <col min="5" max="5" width="11.21875" style="19" customWidth="1"/>
    <col min="6" max="6" width="11" style="19" customWidth="1"/>
    <col min="7" max="7" width="20" style="19" customWidth="1"/>
    <col min="8" max="8" width="14.21875" style="19" customWidth="1"/>
    <col min="9" max="9" width="13.77734375" style="19" customWidth="1"/>
    <col min="10" max="16384" width="9.21875" style="19"/>
  </cols>
  <sheetData>
    <row r="1" spans="2:2" s="18" customFormat="1"/>
    <row r="2" spans="2:2">
      <c r="B2" s="19" t="s">
        <v>495</v>
      </c>
    </row>
    <row r="3" spans="2:2">
      <c r="B3" s="19" t="s">
        <v>67</v>
      </c>
    </row>
    <row r="5" spans="2:2">
      <c r="B5" s="20" t="s">
        <v>192</v>
      </c>
    </row>
    <row r="6" spans="2:2">
      <c r="B6" s="20" t="s">
        <v>184</v>
      </c>
    </row>
    <row r="7" spans="2:2">
      <c r="B7" s="20" t="s">
        <v>68</v>
      </c>
    </row>
    <row r="8" spans="2:2">
      <c r="B8" s="20" t="s">
        <v>69</v>
      </c>
    </row>
    <row r="9" spans="2:2">
      <c r="B9" s="20" t="s">
        <v>185</v>
      </c>
    </row>
    <row r="10" spans="2:2">
      <c r="B10" s="20" t="s">
        <v>186</v>
      </c>
    </row>
    <row r="11" spans="2:2">
      <c r="B11" s="20" t="s">
        <v>70</v>
      </c>
    </row>
    <row r="12" spans="2:2">
      <c r="B12" s="20" t="s">
        <v>187</v>
      </c>
    </row>
    <row r="13" spans="2:2">
      <c r="B13" s="20" t="s">
        <v>188</v>
      </c>
    </row>
    <row r="14" spans="2:2">
      <c r="B14" s="20" t="s">
        <v>189</v>
      </c>
    </row>
    <row r="15" spans="2:2">
      <c r="B15" s="20" t="s">
        <v>71</v>
      </c>
    </row>
    <row r="16" spans="2:2">
      <c r="B16" s="20" t="s">
        <v>190</v>
      </c>
    </row>
    <row r="17" spans="2:7">
      <c r="B17" s="20" t="s">
        <v>191</v>
      </c>
    </row>
    <row r="18" spans="2:7">
      <c r="B18" s="20" t="s">
        <v>72</v>
      </c>
    </row>
    <row r="20" spans="2:7">
      <c r="B20" s="18" t="s">
        <v>73</v>
      </c>
      <c r="C20" s="19" t="s">
        <v>74</v>
      </c>
    </row>
    <row r="22" spans="2:7">
      <c r="B22" s="19" t="s">
        <v>75</v>
      </c>
      <c r="C22" s="19" t="s">
        <v>76</v>
      </c>
      <c r="D22" s="19" t="s">
        <v>77</v>
      </c>
      <c r="E22" s="21">
        <v>34</v>
      </c>
      <c r="F22" s="21">
        <v>66</v>
      </c>
      <c r="G22" s="22" t="s">
        <v>78</v>
      </c>
    </row>
    <row r="23" spans="2:7">
      <c r="B23" s="19" t="s">
        <v>79</v>
      </c>
      <c r="C23" s="19" t="s">
        <v>80</v>
      </c>
      <c r="D23" s="19" t="s">
        <v>77</v>
      </c>
      <c r="E23" s="21">
        <v>34</v>
      </c>
      <c r="F23" s="21">
        <v>66</v>
      </c>
      <c r="G23" s="22" t="s">
        <v>81</v>
      </c>
    </row>
    <row r="24" spans="2:7">
      <c r="B24" s="19" t="s">
        <v>82</v>
      </c>
      <c r="C24" s="19" t="s">
        <v>83</v>
      </c>
      <c r="D24" s="19" t="s">
        <v>77</v>
      </c>
      <c r="E24" s="21">
        <v>32</v>
      </c>
      <c r="F24" s="21">
        <v>68</v>
      </c>
      <c r="G24" s="22" t="s">
        <v>84</v>
      </c>
    </row>
    <row r="25" spans="2:7">
      <c r="B25" s="19" t="s">
        <v>85</v>
      </c>
      <c r="C25" s="19" t="s">
        <v>86</v>
      </c>
      <c r="D25" s="19" t="s">
        <v>77</v>
      </c>
      <c r="E25" s="21">
        <v>29</v>
      </c>
      <c r="F25" s="21">
        <v>71</v>
      </c>
      <c r="G25" s="22" t="s">
        <v>87</v>
      </c>
    </row>
    <row r="26" spans="2:7">
      <c r="B26" s="19" t="s">
        <v>88</v>
      </c>
      <c r="C26" s="19" t="s">
        <v>89</v>
      </c>
      <c r="D26" s="19" t="s">
        <v>77</v>
      </c>
      <c r="E26" s="21">
        <v>27</v>
      </c>
      <c r="F26" s="21">
        <v>73</v>
      </c>
      <c r="G26" s="22" t="s">
        <v>90</v>
      </c>
    </row>
    <row r="27" spans="2:7">
      <c r="B27" s="19" t="s">
        <v>99</v>
      </c>
      <c r="C27" s="19" t="s">
        <v>91</v>
      </c>
      <c r="D27" s="19" t="s">
        <v>77</v>
      </c>
      <c r="E27" s="21">
        <v>27</v>
      </c>
      <c r="F27" s="21">
        <v>79</v>
      </c>
      <c r="G27" s="22" t="s">
        <v>92</v>
      </c>
    </row>
    <row r="29" spans="2:7">
      <c r="B29" s="18" t="s">
        <v>93</v>
      </c>
      <c r="C29" s="19" t="s">
        <v>94</v>
      </c>
    </row>
    <row r="31" spans="2:7">
      <c r="B31" s="19" t="s">
        <v>75</v>
      </c>
      <c r="C31" s="19" t="s">
        <v>76</v>
      </c>
      <c r="D31" s="19" t="s">
        <v>77</v>
      </c>
      <c r="E31" s="21">
        <v>34</v>
      </c>
      <c r="F31" s="21">
        <v>66</v>
      </c>
      <c r="G31" s="22" t="s">
        <v>81</v>
      </c>
    </row>
    <row r="32" spans="2:7">
      <c r="B32" s="19" t="s">
        <v>79</v>
      </c>
      <c r="C32" s="19" t="s">
        <v>80</v>
      </c>
      <c r="D32" s="19" t="s">
        <v>77</v>
      </c>
      <c r="E32" s="21">
        <v>33</v>
      </c>
      <c r="F32" s="21">
        <v>67</v>
      </c>
      <c r="G32" s="22" t="s">
        <v>95</v>
      </c>
    </row>
    <row r="33" spans="2:7">
      <c r="B33" s="19" t="s">
        <v>82</v>
      </c>
      <c r="C33" s="19" t="s">
        <v>83</v>
      </c>
      <c r="D33" s="19" t="s">
        <v>77</v>
      </c>
      <c r="E33" s="21">
        <v>31</v>
      </c>
      <c r="F33" s="21">
        <v>69</v>
      </c>
      <c r="G33" s="22" t="s">
        <v>96</v>
      </c>
    </row>
    <row r="34" spans="2:7">
      <c r="B34" s="19" t="s">
        <v>85</v>
      </c>
      <c r="C34" s="19" t="s">
        <v>86</v>
      </c>
      <c r="D34" s="19" t="s">
        <v>77</v>
      </c>
      <c r="E34" s="21">
        <v>29</v>
      </c>
      <c r="F34" s="21">
        <v>71</v>
      </c>
      <c r="G34" s="22" t="s">
        <v>97</v>
      </c>
    </row>
    <row r="35" spans="2:7">
      <c r="B35" s="19" t="s">
        <v>88</v>
      </c>
      <c r="C35" s="19" t="s">
        <v>89</v>
      </c>
      <c r="D35" s="19" t="s">
        <v>77</v>
      </c>
      <c r="E35" s="21">
        <v>27</v>
      </c>
      <c r="F35" s="21">
        <v>73</v>
      </c>
      <c r="G35" s="22" t="s">
        <v>98</v>
      </c>
    </row>
    <row r="36" spans="2:7">
      <c r="B36" s="19" t="s">
        <v>99</v>
      </c>
      <c r="C36" s="19" t="s">
        <v>91</v>
      </c>
      <c r="D36" s="19" t="s">
        <v>77</v>
      </c>
      <c r="E36" s="21">
        <v>26</v>
      </c>
      <c r="F36" s="21">
        <v>74</v>
      </c>
      <c r="G36" s="22" t="s">
        <v>100</v>
      </c>
    </row>
    <row r="37" spans="2:7">
      <c r="E37" s="22"/>
      <c r="F37" s="22"/>
      <c r="G37" s="22"/>
    </row>
    <row r="38" spans="2:7">
      <c r="B38" s="18" t="s">
        <v>101</v>
      </c>
      <c r="C38" s="19" t="s">
        <v>102</v>
      </c>
      <c r="E38" s="22"/>
      <c r="F38" s="22"/>
      <c r="G38" s="22"/>
    </row>
    <row r="39" spans="2:7">
      <c r="E39" s="22"/>
      <c r="F39" s="22"/>
      <c r="G39" s="22"/>
    </row>
    <row r="40" spans="2:7">
      <c r="B40" s="19" t="s">
        <v>75</v>
      </c>
      <c r="C40" s="19" t="s">
        <v>76</v>
      </c>
      <c r="D40" s="19" t="s">
        <v>77</v>
      </c>
      <c r="E40" s="21">
        <v>33</v>
      </c>
      <c r="F40" s="21">
        <v>67</v>
      </c>
      <c r="G40" s="22" t="s">
        <v>103</v>
      </c>
    </row>
    <row r="41" spans="2:7">
      <c r="B41" s="19" t="s">
        <v>79</v>
      </c>
      <c r="C41" s="19" t="s">
        <v>80</v>
      </c>
      <c r="D41" s="19" t="s">
        <v>77</v>
      </c>
      <c r="E41" s="21">
        <v>33</v>
      </c>
      <c r="F41" s="21">
        <v>67</v>
      </c>
      <c r="G41" s="22" t="s">
        <v>104</v>
      </c>
    </row>
    <row r="42" spans="2:7">
      <c r="B42" s="19" t="s">
        <v>82</v>
      </c>
      <c r="C42" s="19" t="s">
        <v>83</v>
      </c>
      <c r="D42" s="19" t="s">
        <v>77</v>
      </c>
      <c r="E42" s="21">
        <v>31</v>
      </c>
      <c r="F42" s="21">
        <v>69</v>
      </c>
      <c r="G42" s="22" t="s">
        <v>105</v>
      </c>
    </row>
    <row r="43" spans="2:7">
      <c r="B43" s="19" t="s">
        <v>85</v>
      </c>
      <c r="C43" s="19" t="s">
        <v>86</v>
      </c>
      <c r="D43" s="19" t="s">
        <v>77</v>
      </c>
      <c r="E43" s="21">
        <v>29</v>
      </c>
      <c r="F43" s="21">
        <v>71</v>
      </c>
      <c r="G43" s="22" t="s">
        <v>106</v>
      </c>
    </row>
    <row r="44" spans="2:7">
      <c r="B44" s="19" t="s">
        <v>88</v>
      </c>
      <c r="C44" s="19" t="s">
        <v>89</v>
      </c>
      <c r="D44" s="19" t="s">
        <v>77</v>
      </c>
      <c r="E44" s="21">
        <v>26</v>
      </c>
      <c r="F44" s="21">
        <v>74</v>
      </c>
      <c r="G44" s="22" t="s">
        <v>107</v>
      </c>
    </row>
    <row r="45" spans="2:7">
      <c r="B45" s="19" t="s">
        <v>99</v>
      </c>
      <c r="C45" s="19" t="s">
        <v>91</v>
      </c>
      <c r="D45" s="19" t="s">
        <v>77</v>
      </c>
      <c r="E45" s="21">
        <v>26</v>
      </c>
      <c r="F45" s="21">
        <v>74</v>
      </c>
      <c r="G45" s="22" t="s">
        <v>108</v>
      </c>
    </row>
    <row r="47" spans="2:7" s="30" customFormat="1">
      <c r="B47" s="30" t="s">
        <v>156</v>
      </c>
      <c r="C47" s="31"/>
      <c r="D47" s="31"/>
      <c r="E47" s="31"/>
      <c r="F47" s="31"/>
      <c r="G47" s="31"/>
    </row>
    <row r="48" spans="2:7" s="30" customFormat="1">
      <c r="B48" s="30" t="s">
        <v>157</v>
      </c>
      <c r="C48" s="32"/>
      <c r="D48" s="32"/>
      <c r="E48" s="32"/>
      <c r="F48" s="32"/>
      <c r="G48" s="32"/>
    </row>
    <row r="49" spans="2:7" s="30" customFormat="1">
      <c r="B49" s="30" t="s">
        <v>158</v>
      </c>
      <c r="C49" s="32"/>
      <c r="D49" s="32"/>
      <c r="E49" s="32"/>
      <c r="F49" s="32"/>
      <c r="G49" s="32"/>
    </row>
    <row r="50" spans="2:7" s="30" customFormat="1">
      <c r="B50" s="30" t="s">
        <v>159</v>
      </c>
      <c r="C50" s="32"/>
      <c r="D50" s="32"/>
      <c r="E50" s="32"/>
      <c r="F50" s="32"/>
      <c r="G50" s="32"/>
    </row>
    <row r="51" spans="2:7" s="30" customFormat="1">
      <c r="B51" s="30" t="s">
        <v>160</v>
      </c>
      <c r="C51" s="32"/>
      <c r="D51" s="32"/>
      <c r="E51" s="32"/>
      <c r="F51" s="32"/>
      <c r="G51" s="32"/>
    </row>
    <row r="52" spans="2:7" s="30" customFormat="1">
      <c r="B52" s="30" t="s">
        <v>161</v>
      </c>
      <c r="C52" s="32"/>
      <c r="D52" s="32"/>
      <c r="E52" s="32"/>
      <c r="F52" s="32"/>
      <c r="G52" s="32"/>
    </row>
    <row r="53" spans="2:7" s="30" customFormat="1">
      <c r="B53" s="30" t="s">
        <v>162</v>
      </c>
      <c r="C53" s="32"/>
      <c r="D53" s="32"/>
      <c r="E53" s="32"/>
      <c r="F53" s="32"/>
      <c r="G53" s="32"/>
    </row>
    <row r="54" spans="2:7" s="30" customFormat="1">
      <c r="B54" s="30" t="s">
        <v>163</v>
      </c>
      <c r="C54" s="32"/>
      <c r="D54" s="32"/>
      <c r="E54" s="32"/>
      <c r="F54" s="32"/>
      <c r="G54" s="32"/>
    </row>
    <row r="55" spans="2:7" s="30" customFormat="1">
      <c r="B55" s="30" t="s">
        <v>164</v>
      </c>
      <c r="C55" s="32"/>
      <c r="D55" s="32"/>
      <c r="E55" s="32"/>
      <c r="F55" s="32"/>
      <c r="G55" s="32"/>
    </row>
    <row r="56" spans="2:7" s="30" customFormat="1">
      <c r="B56" s="30" t="s">
        <v>165</v>
      </c>
      <c r="C56" s="32"/>
      <c r="D56" s="32"/>
      <c r="E56" s="32"/>
      <c r="F56" s="32"/>
      <c r="G56" s="32"/>
    </row>
    <row r="57" spans="2:7" s="30" customFormat="1">
      <c r="B57" s="30" t="s">
        <v>166</v>
      </c>
      <c r="C57" s="32"/>
      <c r="D57" s="32"/>
      <c r="E57" s="32"/>
      <c r="F57" s="32"/>
      <c r="G57" s="32"/>
    </row>
    <row r="58" spans="2:7" s="30" customFormat="1">
      <c r="B58" s="30" t="s">
        <v>167</v>
      </c>
      <c r="C58" s="32"/>
      <c r="D58" s="32"/>
      <c r="E58" s="32"/>
      <c r="F58" s="32"/>
      <c r="G58" s="32"/>
    </row>
    <row r="59" spans="2:7" s="30" customFormat="1">
      <c r="B59" s="30" t="s">
        <v>168</v>
      </c>
      <c r="C59" s="32"/>
      <c r="D59" s="32"/>
      <c r="E59" s="32"/>
      <c r="F59" s="32"/>
      <c r="G59" s="32"/>
    </row>
    <row r="60" spans="2:7" s="30" customFormat="1">
      <c r="B60" s="30" t="s">
        <v>169</v>
      </c>
      <c r="C60" s="32"/>
      <c r="D60" s="32"/>
      <c r="E60" s="32"/>
      <c r="F60" s="32"/>
      <c r="G60" s="32"/>
    </row>
    <row r="61" spans="2:7" s="30" customFormat="1">
      <c r="B61" s="30" t="s">
        <v>170</v>
      </c>
      <c r="C61" s="32"/>
      <c r="D61" s="32"/>
      <c r="E61" s="32"/>
      <c r="F61" s="32"/>
      <c r="G61" s="32"/>
    </row>
    <row r="62" spans="2:7" s="30" customFormat="1">
      <c r="B62" s="30" t="s">
        <v>171</v>
      </c>
      <c r="C62" s="32"/>
      <c r="D62" s="32"/>
      <c r="E62" s="32"/>
      <c r="F62" s="32"/>
      <c r="G62" s="32"/>
    </row>
    <row r="63" spans="2:7" s="30" customFormat="1">
      <c r="C63" s="31"/>
      <c r="D63" s="31"/>
      <c r="E63" s="31"/>
      <c r="F63" s="31"/>
      <c r="G63" s="31"/>
    </row>
    <row r="64" spans="2:7" s="30" customFormat="1" ht="27" customHeight="1">
      <c r="B64" s="18" t="s">
        <v>172</v>
      </c>
      <c r="C64" s="30" t="s">
        <v>173</v>
      </c>
      <c r="D64" s="32"/>
      <c r="E64" s="32"/>
      <c r="F64" s="32"/>
      <c r="G64" s="32"/>
    </row>
    <row r="65" spans="2:7" s="30" customFormat="1">
      <c r="B65" s="32"/>
    </row>
    <row r="66" spans="2:7" s="30" customFormat="1">
      <c r="B66" s="30" t="s">
        <v>75</v>
      </c>
      <c r="C66" s="30" t="s">
        <v>76</v>
      </c>
      <c r="D66" s="30" t="s">
        <v>77</v>
      </c>
      <c r="E66" s="30">
        <v>33</v>
      </c>
      <c r="F66" s="30">
        <v>67</v>
      </c>
      <c r="G66" s="33">
        <v>9232.2999999999993</v>
      </c>
    </row>
    <row r="67" spans="2:7" s="30" customFormat="1">
      <c r="B67" s="30" t="s">
        <v>79</v>
      </c>
      <c r="C67" s="30" t="s">
        <v>80</v>
      </c>
      <c r="D67" s="30" t="s">
        <v>77</v>
      </c>
      <c r="E67" s="30">
        <v>33</v>
      </c>
      <c r="F67" s="30">
        <v>67</v>
      </c>
      <c r="G67" s="33">
        <v>9367.43</v>
      </c>
    </row>
    <row r="68" spans="2:7" s="30" customFormat="1">
      <c r="B68" s="30" t="s">
        <v>82</v>
      </c>
      <c r="C68" s="30" t="s">
        <v>83</v>
      </c>
      <c r="D68" s="30" t="s">
        <v>77</v>
      </c>
      <c r="E68" s="30">
        <v>31</v>
      </c>
      <c r="F68" s="30">
        <v>69</v>
      </c>
      <c r="G68" s="33">
        <v>9989.06</v>
      </c>
    </row>
    <row r="69" spans="2:7" s="30" customFormat="1">
      <c r="B69" s="30" t="s">
        <v>85</v>
      </c>
      <c r="C69" s="30" t="s">
        <v>86</v>
      </c>
      <c r="D69" s="30" t="s">
        <v>77</v>
      </c>
      <c r="E69" s="30">
        <v>29</v>
      </c>
      <c r="F69" s="30">
        <v>71</v>
      </c>
      <c r="G69" s="33">
        <v>10669.24</v>
      </c>
    </row>
    <row r="70" spans="2:7" s="30" customFormat="1">
      <c r="B70" s="30" t="s">
        <v>88</v>
      </c>
      <c r="C70" s="30" t="s">
        <v>89</v>
      </c>
      <c r="D70" s="30" t="s">
        <v>77</v>
      </c>
      <c r="E70" s="30">
        <v>27</v>
      </c>
      <c r="F70" s="30">
        <v>73</v>
      </c>
      <c r="G70" s="33">
        <v>11664.73</v>
      </c>
    </row>
    <row r="71" spans="2:7" s="30" customFormat="1">
      <c r="B71" s="30" t="s">
        <v>99</v>
      </c>
      <c r="C71" s="30" t="s">
        <v>91</v>
      </c>
      <c r="D71" s="30" t="s">
        <v>77</v>
      </c>
      <c r="E71" s="30">
        <v>26</v>
      </c>
      <c r="F71" s="30">
        <v>74</v>
      </c>
      <c r="G71" s="33">
        <v>11804.37</v>
      </c>
    </row>
    <row r="72" spans="2:7" s="30" customFormat="1"/>
    <row r="73" spans="2:7" s="30" customFormat="1" ht="25.5" customHeight="1">
      <c r="B73" s="18" t="s">
        <v>174</v>
      </c>
      <c r="C73" s="30" t="s">
        <v>175</v>
      </c>
    </row>
    <row r="74" spans="2:7" s="30" customFormat="1">
      <c r="B74" s="32"/>
    </row>
    <row r="75" spans="2:7" s="30" customFormat="1">
      <c r="B75" s="30" t="s">
        <v>75</v>
      </c>
      <c r="C75" s="30" t="s">
        <v>76</v>
      </c>
      <c r="D75" s="30" t="s">
        <v>77</v>
      </c>
      <c r="E75" s="30">
        <v>32</v>
      </c>
      <c r="F75" s="30">
        <v>68</v>
      </c>
      <c r="G75" s="33">
        <v>9592.66</v>
      </c>
    </row>
    <row r="76" spans="2:7" s="30" customFormat="1">
      <c r="B76" s="30" t="s">
        <v>79</v>
      </c>
      <c r="C76" s="30" t="s">
        <v>80</v>
      </c>
      <c r="D76" s="30" t="s">
        <v>77</v>
      </c>
      <c r="E76" s="30">
        <v>32</v>
      </c>
      <c r="F76" s="30">
        <v>68</v>
      </c>
      <c r="G76" s="33">
        <v>9727.7999999999993</v>
      </c>
    </row>
    <row r="77" spans="2:7" s="30" customFormat="1">
      <c r="B77" s="30" t="s">
        <v>82</v>
      </c>
      <c r="C77" s="30" t="s">
        <v>83</v>
      </c>
      <c r="D77" s="30" t="s">
        <v>77</v>
      </c>
      <c r="E77" s="30">
        <v>30</v>
      </c>
      <c r="F77" s="30">
        <v>70</v>
      </c>
      <c r="G77" s="33">
        <v>10349.42</v>
      </c>
    </row>
    <row r="78" spans="2:7" s="30" customFormat="1">
      <c r="B78" s="30" t="s">
        <v>85</v>
      </c>
      <c r="C78" s="30" t="s">
        <v>86</v>
      </c>
      <c r="D78" s="30" t="s">
        <v>77</v>
      </c>
      <c r="E78" s="30">
        <v>28</v>
      </c>
      <c r="F78" s="30">
        <v>72</v>
      </c>
      <c r="G78" s="33">
        <v>11029.6</v>
      </c>
    </row>
    <row r="79" spans="2:7" s="30" customFormat="1">
      <c r="B79" s="30" t="s">
        <v>88</v>
      </c>
      <c r="C79" s="30" t="s">
        <v>89</v>
      </c>
      <c r="D79" s="30" t="s">
        <v>77</v>
      </c>
      <c r="E79" s="30">
        <v>26</v>
      </c>
      <c r="F79" s="30">
        <v>74</v>
      </c>
      <c r="G79" s="33">
        <v>12025.09</v>
      </c>
    </row>
    <row r="80" spans="2:7" s="30" customFormat="1">
      <c r="B80" s="30" t="s">
        <v>99</v>
      </c>
      <c r="C80" s="30" t="s">
        <v>91</v>
      </c>
      <c r="D80" s="30" t="s">
        <v>77</v>
      </c>
      <c r="E80" s="30">
        <v>25</v>
      </c>
      <c r="F80" s="30">
        <v>75</v>
      </c>
      <c r="G80" s="33">
        <v>12164.73</v>
      </c>
    </row>
    <row r="81" spans="2:13" s="30" customFormat="1"/>
    <row r="82" spans="2:13" s="30" customFormat="1">
      <c r="B82" s="18" t="s">
        <v>176</v>
      </c>
      <c r="C82" s="30" t="s">
        <v>177</v>
      </c>
    </row>
    <row r="83" spans="2:13" s="30" customFormat="1"/>
    <row r="84" spans="2:13" s="30" customFormat="1">
      <c r="B84" s="30" t="s">
        <v>201</v>
      </c>
      <c r="F84" s="30" t="s">
        <v>77</v>
      </c>
      <c r="G84" s="30">
        <v>28</v>
      </c>
      <c r="H84" s="30">
        <v>72</v>
      </c>
      <c r="I84" s="33">
        <v>1493.44</v>
      </c>
      <c r="L84" s="30" t="s">
        <v>204</v>
      </c>
      <c r="M84" s="30" t="s">
        <v>205</v>
      </c>
    </row>
    <row r="85" spans="2:13" s="30" customFormat="1">
      <c r="B85" s="30" t="s">
        <v>202</v>
      </c>
      <c r="F85" s="30" t="s">
        <v>77</v>
      </c>
      <c r="G85" s="30">
        <v>21</v>
      </c>
      <c r="H85" s="30">
        <v>79</v>
      </c>
      <c r="I85" s="33">
        <v>1943.89</v>
      </c>
      <c r="M85" s="30" t="s">
        <v>205</v>
      </c>
    </row>
    <row r="86" spans="2:13" s="30" customFormat="1">
      <c r="B86" s="30" t="s">
        <v>206</v>
      </c>
      <c r="G86" s="42" t="s">
        <v>206</v>
      </c>
      <c r="H86" s="42" t="s">
        <v>206</v>
      </c>
      <c r="I86" s="42" t="s">
        <v>206</v>
      </c>
    </row>
    <row r="87" spans="2:13" s="30" customFormat="1">
      <c r="B87" s="30" t="s">
        <v>203</v>
      </c>
      <c r="F87" s="30" t="s">
        <v>77</v>
      </c>
      <c r="G87" s="30">
        <v>4</v>
      </c>
      <c r="H87" s="30">
        <v>96</v>
      </c>
      <c r="I87" s="30">
        <v>288.69</v>
      </c>
      <c r="L87" s="30" t="s">
        <v>204</v>
      </c>
      <c r="M87" s="30" t="s">
        <v>205</v>
      </c>
    </row>
    <row r="88" spans="2:13" s="30" customFormat="1">
      <c r="B88" s="30" t="s">
        <v>211</v>
      </c>
      <c r="G88" s="42" t="s">
        <v>211</v>
      </c>
      <c r="H88" s="42" t="s">
        <v>211</v>
      </c>
      <c r="I88" s="42" t="s">
        <v>211</v>
      </c>
    </row>
    <row r="89" spans="2:13" s="30" customFormat="1"/>
    <row r="90" spans="2:13" s="30" customFormat="1">
      <c r="B90" s="18" t="s">
        <v>178</v>
      </c>
      <c r="C90" s="30" t="s">
        <v>179</v>
      </c>
    </row>
    <row r="91" spans="2:13" s="30" customFormat="1"/>
    <row r="92" spans="2:13" s="30" customFormat="1">
      <c r="B92" s="30" t="s">
        <v>180</v>
      </c>
      <c r="F92" s="30" t="s">
        <v>77</v>
      </c>
      <c r="G92" s="30">
        <v>20</v>
      </c>
      <c r="H92" s="30">
        <v>80</v>
      </c>
      <c r="I92" s="30">
        <v>135.6</v>
      </c>
    </row>
    <row r="93" spans="2:13" s="30" customFormat="1">
      <c r="B93" s="30" t="s">
        <v>181</v>
      </c>
      <c r="F93" s="30" t="s">
        <v>77</v>
      </c>
      <c r="G93" s="30">
        <v>10</v>
      </c>
      <c r="H93" s="30">
        <v>90</v>
      </c>
      <c r="I93" s="30">
        <v>270.73</v>
      </c>
    </row>
    <row r="94" spans="2:13" s="30" customFormat="1"/>
    <row r="95" spans="2:13">
      <c r="B95" s="19" t="s">
        <v>109</v>
      </c>
    </row>
    <row r="97" spans="2:2">
      <c r="B97" s="19" t="s">
        <v>110</v>
      </c>
    </row>
    <row r="98" spans="2:2">
      <c r="B98" s="19" t="s">
        <v>111</v>
      </c>
    </row>
    <row r="99" spans="2:2">
      <c r="B99" s="19" t="s">
        <v>112</v>
      </c>
    </row>
    <row r="100" spans="2:2">
      <c r="B100" s="19" t="s">
        <v>113</v>
      </c>
    </row>
    <row r="101" spans="2:2">
      <c r="B101" s="19" t="s">
        <v>114</v>
      </c>
    </row>
    <row r="102" spans="2:2">
      <c r="B102" s="19" t="s">
        <v>115</v>
      </c>
    </row>
    <row r="103" spans="2:2">
      <c r="B103" s="19" t="s">
        <v>193</v>
      </c>
    </row>
    <row r="104" spans="2:2">
      <c r="B104" s="19" t="s">
        <v>194</v>
      </c>
    </row>
    <row r="105" spans="2:2">
      <c r="B105" s="19" t="s">
        <v>116</v>
      </c>
    </row>
    <row r="106" spans="2:2">
      <c r="B106" s="19" t="s">
        <v>195</v>
      </c>
    </row>
    <row r="107" spans="2:2">
      <c r="B107" s="19" t="s">
        <v>117</v>
      </c>
    </row>
    <row r="108" spans="2:2">
      <c r="B108" s="19" t="s">
        <v>118</v>
      </c>
    </row>
    <row r="109" spans="2:2">
      <c r="B109" s="19" t="s">
        <v>196</v>
      </c>
    </row>
    <row r="110" spans="2:2">
      <c r="B110" s="19" t="s">
        <v>197</v>
      </c>
    </row>
    <row r="111" spans="2:2">
      <c r="B111" s="19" t="s">
        <v>198</v>
      </c>
    </row>
    <row r="112" spans="2:2">
      <c r="B112" s="19" t="s">
        <v>119</v>
      </c>
    </row>
    <row r="113" spans="2:7">
      <c r="B113" s="19" t="s">
        <v>199</v>
      </c>
    </row>
    <row r="114" spans="2:7">
      <c r="B114" s="19" t="s">
        <v>120</v>
      </c>
    </row>
    <row r="115" spans="2:7">
      <c r="B115" s="19" t="s">
        <v>200</v>
      </c>
    </row>
    <row r="116" spans="2:7">
      <c r="B116" s="19" t="s">
        <v>121</v>
      </c>
    </row>
    <row r="118" spans="2:7">
      <c r="B118" s="18" t="s">
        <v>122</v>
      </c>
      <c r="C118" s="19" t="s">
        <v>183</v>
      </c>
    </row>
    <row r="120" spans="2:7">
      <c r="B120" s="19" t="s">
        <v>75</v>
      </c>
      <c r="C120" s="19" t="s">
        <v>76</v>
      </c>
      <c r="D120" s="22" t="s">
        <v>77</v>
      </c>
      <c r="E120" s="21">
        <v>26</v>
      </c>
      <c r="F120" s="21">
        <v>74</v>
      </c>
      <c r="G120" s="22" t="s">
        <v>123</v>
      </c>
    </row>
    <row r="121" spans="2:7">
      <c r="B121" s="19" t="s">
        <v>79</v>
      </c>
      <c r="C121" s="19" t="s">
        <v>80</v>
      </c>
      <c r="D121" s="22" t="s">
        <v>77</v>
      </c>
      <c r="E121" s="21">
        <v>24</v>
      </c>
      <c r="F121" s="21">
        <v>76</v>
      </c>
      <c r="G121" s="22" t="s">
        <v>124</v>
      </c>
    </row>
    <row r="122" spans="2:7">
      <c r="B122" s="19" t="s">
        <v>82</v>
      </c>
      <c r="C122" s="19" t="s">
        <v>83</v>
      </c>
      <c r="D122" s="22" t="s">
        <v>77</v>
      </c>
      <c r="E122" s="21">
        <v>24</v>
      </c>
      <c r="F122" s="21">
        <v>76</v>
      </c>
      <c r="G122" s="22" t="s">
        <v>125</v>
      </c>
    </row>
    <row r="123" spans="2:7">
      <c r="B123" s="19" t="s">
        <v>85</v>
      </c>
      <c r="C123" s="19" t="s">
        <v>89</v>
      </c>
      <c r="D123" s="22" t="s">
        <v>77</v>
      </c>
      <c r="E123" s="21">
        <v>21</v>
      </c>
      <c r="F123" s="21">
        <v>79</v>
      </c>
      <c r="G123" s="22" t="s">
        <v>126</v>
      </c>
    </row>
    <row r="124" spans="2:7">
      <c r="B124" s="19" t="s">
        <v>88</v>
      </c>
      <c r="C124" s="19" t="s">
        <v>91</v>
      </c>
      <c r="D124" s="22" t="s">
        <v>77</v>
      </c>
      <c r="E124" s="21">
        <v>21</v>
      </c>
      <c r="F124" s="21">
        <v>79</v>
      </c>
      <c r="G124" s="22" t="s">
        <v>127</v>
      </c>
    </row>
    <row r="125" spans="2:7">
      <c r="D125" s="22"/>
      <c r="E125" s="22"/>
      <c r="F125" s="22"/>
      <c r="G125" s="22"/>
    </row>
    <row r="126" spans="2:7">
      <c r="B126" s="18" t="s">
        <v>128</v>
      </c>
      <c r="C126" s="19" t="s">
        <v>129</v>
      </c>
      <c r="D126" s="22"/>
      <c r="E126" s="22"/>
      <c r="F126" s="22"/>
      <c r="G126" s="22"/>
    </row>
    <row r="127" spans="2:7">
      <c r="B127" s="19" t="s">
        <v>130</v>
      </c>
      <c r="D127" s="22"/>
      <c r="E127" s="22"/>
      <c r="F127" s="22"/>
      <c r="G127" s="22"/>
    </row>
    <row r="128" spans="2:7">
      <c r="D128" s="22"/>
      <c r="E128" s="22"/>
      <c r="F128" s="22"/>
      <c r="G128" s="22"/>
    </row>
    <row r="129" spans="2:7">
      <c r="B129" s="19" t="s">
        <v>75</v>
      </c>
      <c r="C129" s="19" t="s">
        <v>76</v>
      </c>
      <c r="D129" s="22" t="s">
        <v>77</v>
      </c>
      <c r="E129" s="21">
        <v>22</v>
      </c>
      <c r="F129" s="21">
        <v>78</v>
      </c>
      <c r="G129" s="22" t="s">
        <v>131</v>
      </c>
    </row>
    <row r="130" spans="2:7">
      <c r="B130" s="19" t="s">
        <v>79</v>
      </c>
      <c r="C130" s="19" t="s">
        <v>80</v>
      </c>
      <c r="D130" s="22" t="s">
        <v>77</v>
      </c>
      <c r="E130" s="21">
        <v>21</v>
      </c>
      <c r="F130" s="21">
        <v>79</v>
      </c>
      <c r="G130" s="22" t="s">
        <v>132</v>
      </c>
    </row>
    <row r="131" spans="2:7">
      <c r="B131" s="19" t="s">
        <v>82</v>
      </c>
      <c r="C131" s="19" t="s">
        <v>83</v>
      </c>
      <c r="D131" s="22" t="s">
        <v>77</v>
      </c>
      <c r="E131" s="21">
        <v>21</v>
      </c>
      <c r="F131" s="21">
        <v>79</v>
      </c>
      <c r="G131" s="22" t="s">
        <v>133</v>
      </c>
    </row>
    <row r="132" spans="2:7">
      <c r="B132" s="19" t="s">
        <v>85</v>
      </c>
      <c r="C132" s="19" t="s">
        <v>89</v>
      </c>
      <c r="D132" s="22" t="s">
        <v>77</v>
      </c>
      <c r="E132" s="21">
        <v>21</v>
      </c>
      <c r="F132" s="21">
        <v>79</v>
      </c>
      <c r="G132" s="22" t="s">
        <v>134</v>
      </c>
    </row>
    <row r="133" spans="2:7">
      <c r="B133" s="19" t="s">
        <v>88</v>
      </c>
      <c r="C133" s="19" t="s">
        <v>91</v>
      </c>
      <c r="D133" s="22" t="s">
        <v>77</v>
      </c>
      <c r="E133" s="21">
        <v>18</v>
      </c>
      <c r="F133" s="21">
        <v>82</v>
      </c>
      <c r="G133" s="22" t="s">
        <v>135</v>
      </c>
    </row>
    <row r="134" spans="2:7">
      <c r="D134" s="22"/>
      <c r="E134" s="22"/>
      <c r="F134" s="22"/>
      <c r="G134" s="22"/>
    </row>
    <row r="135" spans="2:7">
      <c r="B135" s="18" t="s">
        <v>136</v>
      </c>
      <c r="C135" s="19" t="s">
        <v>137</v>
      </c>
      <c r="D135" s="22"/>
      <c r="E135" s="22"/>
      <c r="F135" s="22"/>
      <c r="G135" s="22"/>
    </row>
    <row r="136" spans="2:7">
      <c r="B136" s="19" t="s">
        <v>138</v>
      </c>
      <c r="D136" s="22"/>
      <c r="E136" s="22"/>
      <c r="F136" s="22"/>
      <c r="G136" s="22"/>
    </row>
    <row r="137" spans="2:7">
      <c r="D137" s="22"/>
      <c r="E137" s="22"/>
      <c r="F137" s="22"/>
      <c r="G137" s="22"/>
    </row>
    <row r="138" spans="2:7">
      <c r="B138" s="19" t="s">
        <v>75</v>
      </c>
      <c r="C138" s="19" t="s">
        <v>76</v>
      </c>
      <c r="D138" s="22" t="s">
        <v>77</v>
      </c>
      <c r="E138" s="21">
        <v>21</v>
      </c>
      <c r="F138" s="21">
        <v>79</v>
      </c>
      <c r="G138" s="22" t="s">
        <v>139</v>
      </c>
    </row>
    <row r="139" spans="2:7">
      <c r="B139" s="19" t="s">
        <v>79</v>
      </c>
      <c r="C139" s="19" t="s">
        <v>80</v>
      </c>
      <c r="D139" s="22" t="s">
        <v>77</v>
      </c>
      <c r="E139" s="21">
        <v>20</v>
      </c>
      <c r="F139" s="21">
        <v>80</v>
      </c>
      <c r="G139" s="22" t="s">
        <v>140</v>
      </c>
    </row>
    <row r="140" spans="2:7">
      <c r="B140" s="19" t="s">
        <v>82</v>
      </c>
      <c r="C140" s="19" t="s">
        <v>83</v>
      </c>
      <c r="D140" s="22" t="s">
        <v>77</v>
      </c>
      <c r="E140" s="21">
        <v>20</v>
      </c>
      <c r="F140" s="21">
        <v>80</v>
      </c>
      <c r="G140" s="22" t="s">
        <v>141</v>
      </c>
    </row>
    <row r="141" spans="2:7">
      <c r="B141" s="19" t="s">
        <v>85</v>
      </c>
      <c r="C141" s="19" t="s">
        <v>89</v>
      </c>
      <c r="D141" s="22" t="s">
        <v>77</v>
      </c>
      <c r="E141" s="21">
        <v>20</v>
      </c>
      <c r="F141" s="21">
        <v>80</v>
      </c>
      <c r="G141" s="22" t="s">
        <v>142</v>
      </c>
    </row>
    <row r="142" spans="2:7">
      <c r="B142" s="19" t="s">
        <v>88</v>
      </c>
      <c r="C142" s="19" t="s">
        <v>91</v>
      </c>
      <c r="D142" s="22" t="s">
        <v>77</v>
      </c>
      <c r="E142" s="21">
        <v>18</v>
      </c>
      <c r="F142" s="21">
        <v>82</v>
      </c>
      <c r="G142" s="22" t="s">
        <v>143</v>
      </c>
    </row>
    <row r="143" spans="2:7">
      <c r="D143" s="22"/>
      <c r="E143" s="22"/>
      <c r="F143" s="22"/>
      <c r="G143" s="22"/>
    </row>
    <row r="144" spans="2:7">
      <c r="B144" s="18" t="s">
        <v>144</v>
      </c>
      <c r="C144" s="19" t="s">
        <v>145</v>
      </c>
      <c r="D144" s="22"/>
      <c r="E144" s="22"/>
      <c r="F144" s="22"/>
      <c r="G144" s="22"/>
    </row>
    <row r="145" spans="2:7">
      <c r="B145" s="19" t="s">
        <v>146</v>
      </c>
      <c r="D145" s="22"/>
      <c r="E145" s="22"/>
      <c r="F145" s="22"/>
      <c r="G145" s="22"/>
    </row>
    <row r="146" spans="2:7">
      <c r="D146" s="22"/>
      <c r="E146" s="22"/>
      <c r="F146" s="22"/>
      <c r="G146" s="22"/>
    </row>
    <row r="147" spans="2:7">
      <c r="B147" s="19" t="s">
        <v>75</v>
      </c>
      <c r="C147" s="19" t="s">
        <v>147</v>
      </c>
      <c r="D147" s="22" t="s">
        <v>77</v>
      </c>
      <c r="E147" s="21">
        <v>28</v>
      </c>
      <c r="F147" s="21">
        <v>72</v>
      </c>
      <c r="G147" s="22" t="s">
        <v>148</v>
      </c>
    </row>
    <row r="148" spans="2:7">
      <c r="B148" s="19" t="s">
        <v>79</v>
      </c>
      <c r="C148" s="19" t="s">
        <v>149</v>
      </c>
      <c r="D148" s="22" t="s">
        <v>77</v>
      </c>
      <c r="E148" s="21">
        <v>27</v>
      </c>
      <c r="F148" s="21">
        <v>73</v>
      </c>
      <c r="G148" s="22" t="s">
        <v>150</v>
      </c>
    </row>
    <row r="149" spans="2:7">
      <c r="B149" s="19" t="s">
        <v>82</v>
      </c>
      <c r="C149" s="19" t="s">
        <v>151</v>
      </c>
      <c r="D149" s="22" t="s">
        <v>77</v>
      </c>
      <c r="E149" s="21">
        <v>28</v>
      </c>
      <c r="F149" s="21">
        <v>72</v>
      </c>
      <c r="G149" s="22" t="s">
        <v>152</v>
      </c>
    </row>
    <row r="150" spans="2:7">
      <c r="B150" s="19" t="s">
        <v>85</v>
      </c>
      <c r="C150" s="19" t="s">
        <v>153</v>
      </c>
      <c r="D150" s="22" t="s">
        <v>77</v>
      </c>
      <c r="E150" s="21">
        <v>27</v>
      </c>
      <c r="F150" s="21">
        <v>73</v>
      </c>
      <c r="G150" s="22" t="s">
        <v>154</v>
      </c>
    </row>
    <row r="152" spans="2:7" s="18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021C-F936-4F90-99AF-F8FB85A676FE}">
  <dimension ref="B2:H126"/>
  <sheetViews>
    <sheetView topLeftCell="A52" workbookViewId="0">
      <selection activeCell="C87" sqref="C87"/>
    </sheetView>
  </sheetViews>
  <sheetFormatPr defaultColWidth="9.21875" defaultRowHeight="13.2"/>
  <cols>
    <col min="1" max="1" width="9.21875" style="63"/>
    <col min="2" max="2" width="16.21875" style="63" customWidth="1"/>
    <col min="3" max="3" width="83.5546875" style="63" customWidth="1"/>
    <col min="4" max="4" width="9.77734375" style="64" customWidth="1"/>
    <col min="5" max="5" width="17.5546875" style="63" customWidth="1"/>
    <col min="6" max="6" width="17.44140625" style="63" customWidth="1"/>
    <col min="7" max="7" width="23.77734375" style="63" customWidth="1"/>
    <col min="8" max="16384" width="9.21875" style="63"/>
  </cols>
  <sheetData>
    <row r="2" spans="2:6">
      <c r="B2" s="72" t="s">
        <v>493</v>
      </c>
    </row>
    <row r="3" spans="2:6">
      <c r="B3" s="72" t="s">
        <v>492</v>
      </c>
    </row>
    <row r="5" spans="2:6">
      <c r="B5" s="71" t="s">
        <v>491</v>
      </c>
    </row>
    <row r="6" spans="2:6">
      <c r="B6" s="65" t="s">
        <v>490</v>
      </c>
    </row>
    <row r="7" spans="2:6">
      <c r="B7" s="65" t="s">
        <v>489</v>
      </c>
    </row>
    <row r="8" spans="2:6">
      <c r="B8" s="65" t="s">
        <v>488</v>
      </c>
    </row>
    <row r="9" spans="2:6">
      <c r="B9" s="65" t="s">
        <v>487</v>
      </c>
    </row>
    <row r="10" spans="2:6">
      <c r="B10" s="65" t="s">
        <v>486</v>
      </c>
    </row>
    <row r="11" spans="2:6">
      <c r="B11" s="65" t="s">
        <v>412</v>
      </c>
    </row>
    <row r="12" spans="2:6">
      <c r="B12" s="65" t="s">
        <v>485</v>
      </c>
    </row>
    <row r="13" spans="2:6">
      <c r="B13" s="65" t="s">
        <v>484</v>
      </c>
    </row>
    <row r="14" spans="2:6">
      <c r="B14" s="65" t="s">
        <v>483</v>
      </c>
    </row>
    <row r="15" spans="2:6">
      <c r="B15" s="65"/>
      <c r="E15" s="69" t="s">
        <v>65</v>
      </c>
      <c r="F15" s="69" t="s">
        <v>66</v>
      </c>
    </row>
    <row r="16" spans="2:6">
      <c r="B16" s="70" t="s">
        <v>482</v>
      </c>
      <c r="C16" s="65" t="s">
        <v>407</v>
      </c>
    </row>
    <row r="17" spans="2:7">
      <c r="B17" s="65"/>
      <c r="C17" s="65"/>
    </row>
    <row r="18" spans="2:7">
      <c r="B18" s="69" t="s">
        <v>75</v>
      </c>
      <c r="C18" s="65" t="s">
        <v>406</v>
      </c>
      <c r="D18" s="68" t="s">
        <v>77</v>
      </c>
      <c r="E18" s="67">
        <v>10</v>
      </c>
      <c r="F18" s="67">
        <v>90</v>
      </c>
      <c r="G18" s="66" t="s">
        <v>481</v>
      </c>
    </row>
    <row r="19" spans="2:7">
      <c r="B19" s="69" t="s">
        <v>79</v>
      </c>
      <c r="C19" s="65" t="s">
        <v>452</v>
      </c>
      <c r="D19" s="68" t="s">
        <v>77</v>
      </c>
      <c r="E19" s="67">
        <v>9</v>
      </c>
      <c r="F19" s="67">
        <v>91</v>
      </c>
      <c r="G19" s="66" t="s">
        <v>480</v>
      </c>
    </row>
    <row r="20" spans="2:7">
      <c r="B20" s="69" t="s">
        <v>82</v>
      </c>
      <c r="C20" s="65" t="s">
        <v>479</v>
      </c>
      <c r="D20" s="68" t="s">
        <v>77</v>
      </c>
      <c r="E20" s="67">
        <v>7</v>
      </c>
      <c r="F20" s="67">
        <v>93</v>
      </c>
      <c r="G20" s="66" t="s">
        <v>478</v>
      </c>
    </row>
    <row r="21" spans="2:7">
      <c r="B21" s="69" t="s">
        <v>85</v>
      </c>
      <c r="C21" s="65" t="s">
        <v>448</v>
      </c>
      <c r="D21" s="68" t="s">
        <v>77</v>
      </c>
      <c r="E21" s="67">
        <v>7</v>
      </c>
      <c r="F21" s="67">
        <v>93</v>
      </c>
      <c r="G21" s="66" t="s">
        <v>477</v>
      </c>
    </row>
    <row r="22" spans="2:7">
      <c r="B22" s="69" t="s">
        <v>88</v>
      </c>
      <c r="C22" s="65" t="s">
        <v>398</v>
      </c>
      <c r="D22" s="68" t="s">
        <v>77</v>
      </c>
      <c r="E22" s="67">
        <v>5</v>
      </c>
      <c r="F22" s="67">
        <v>95</v>
      </c>
      <c r="G22" s="66" t="s">
        <v>476</v>
      </c>
    </row>
    <row r="23" spans="2:7">
      <c r="B23" s="69" t="s">
        <v>99</v>
      </c>
      <c r="C23" s="65" t="s">
        <v>396</v>
      </c>
      <c r="D23" s="68" t="s">
        <v>77</v>
      </c>
      <c r="E23" s="67">
        <v>5</v>
      </c>
      <c r="F23" s="67">
        <v>95</v>
      </c>
      <c r="G23" s="66" t="s">
        <v>475</v>
      </c>
    </row>
    <row r="24" spans="2:7">
      <c r="B24" s="69" t="s">
        <v>352</v>
      </c>
      <c r="C24" s="65" t="s">
        <v>474</v>
      </c>
      <c r="D24" s="68" t="s">
        <v>77</v>
      </c>
      <c r="E24" s="67">
        <v>5</v>
      </c>
      <c r="F24" s="67">
        <v>95</v>
      </c>
      <c r="G24" s="66" t="s">
        <v>473</v>
      </c>
    </row>
    <row r="25" spans="2:7">
      <c r="B25" s="69" t="s">
        <v>349</v>
      </c>
      <c r="C25" s="65" t="s">
        <v>472</v>
      </c>
      <c r="D25" s="68" t="s">
        <v>77</v>
      </c>
      <c r="E25" s="67">
        <v>5</v>
      </c>
      <c r="F25" s="67">
        <v>95</v>
      </c>
      <c r="G25" s="66" t="s">
        <v>471</v>
      </c>
    </row>
    <row r="26" spans="2:7">
      <c r="B26" s="69" t="s">
        <v>346</v>
      </c>
      <c r="C26" s="65" t="s">
        <v>390</v>
      </c>
      <c r="D26" s="68" t="s">
        <v>77</v>
      </c>
      <c r="E26" s="67">
        <v>5</v>
      </c>
      <c r="F26" s="67">
        <v>95</v>
      </c>
      <c r="G26" s="66" t="s">
        <v>470</v>
      </c>
    </row>
    <row r="27" spans="2:7">
      <c r="B27" s="69" t="s">
        <v>343</v>
      </c>
      <c r="C27" s="65" t="s">
        <v>388</v>
      </c>
      <c r="D27" s="68" t="s">
        <v>77</v>
      </c>
      <c r="E27" s="67">
        <v>5</v>
      </c>
      <c r="F27" s="67">
        <v>95</v>
      </c>
      <c r="G27" s="66" t="s">
        <v>469</v>
      </c>
    </row>
    <row r="28" spans="2:7">
      <c r="B28" s="69" t="s">
        <v>340</v>
      </c>
      <c r="C28" s="65" t="s">
        <v>386</v>
      </c>
      <c r="D28" s="68" t="s">
        <v>77</v>
      </c>
      <c r="E28" s="67">
        <v>4</v>
      </c>
      <c r="F28" s="67">
        <v>96</v>
      </c>
      <c r="G28" s="66" t="s">
        <v>468</v>
      </c>
    </row>
    <row r="29" spans="2:7">
      <c r="B29" s="69" t="s">
        <v>337</v>
      </c>
      <c r="C29" s="65" t="s">
        <v>384</v>
      </c>
      <c r="D29" s="68" t="s">
        <v>77</v>
      </c>
      <c r="E29" s="67">
        <v>4</v>
      </c>
      <c r="F29" s="67">
        <v>96</v>
      </c>
      <c r="G29" s="66" t="s">
        <v>467</v>
      </c>
    </row>
    <row r="30" spans="2:7">
      <c r="B30" s="69" t="s">
        <v>334</v>
      </c>
      <c r="C30" s="65" t="s">
        <v>437</v>
      </c>
      <c r="D30" s="68" t="s">
        <v>77</v>
      </c>
      <c r="E30" s="67">
        <v>4</v>
      </c>
      <c r="F30" s="67">
        <v>96</v>
      </c>
      <c r="G30" s="66" t="s">
        <v>466</v>
      </c>
    </row>
    <row r="31" spans="2:7">
      <c r="B31" s="69" t="s">
        <v>331</v>
      </c>
      <c r="C31" s="65" t="s">
        <v>435</v>
      </c>
      <c r="D31" s="68" t="s">
        <v>77</v>
      </c>
      <c r="E31" s="67">
        <v>4</v>
      </c>
      <c r="F31" s="67">
        <v>96</v>
      </c>
      <c r="G31" s="66" t="s">
        <v>465</v>
      </c>
    </row>
    <row r="32" spans="2:7">
      <c r="B32" s="69" t="s">
        <v>328</v>
      </c>
      <c r="C32" s="65" t="s">
        <v>464</v>
      </c>
      <c r="D32" s="68" t="s">
        <v>77</v>
      </c>
      <c r="E32" s="67">
        <v>3</v>
      </c>
      <c r="F32" s="67">
        <v>97</v>
      </c>
      <c r="G32" s="66" t="s">
        <v>463</v>
      </c>
    </row>
    <row r="33" spans="2:8">
      <c r="B33" s="69" t="s">
        <v>325</v>
      </c>
      <c r="C33" s="65" t="s">
        <v>462</v>
      </c>
      <c r="D33" s="68" t="s">
        <v>77</v>
      </c>
      <c r="E33" s="67">
        <v>3</v>
      </c>
      <c r="F33" s="67">
        <v>97</v>
      </c>
      <c r="G33" s="66" t="s">
        <v>461</v>
      </c>
    </row>
    <row r="34" spans="2:8">
      <c r="B34" s="69" t="s">
        <v>322</v>
      </c>
      <c r="C34" s="65" t="s">
        <v>460</v>
      </c>
      <c r="D34" s="64" t="s">
        <v>77</v>
      </c>
      <c r="E34" s="67">
        <v>3</v>
      </c>
      <c r="F34" s="67">
        <v>97</v>
      </c>
      <c r="G34" s="66" t="s">
        <v>459</v>
      </c>
    </row>
    <row r="35" spans="2:8">
      <c r="B35" s="69" t="s">
        <v>319</v>
      </c>
      <c r="C35" s="65" t="s">
        <v>427</v>
      </c>
      <c r="D35" s="64" t="s">
        <v>77</v>
      </c>
      <c r="E35" s="67">
        <v>3</v>
      </c>
      <c r="F35" s="67">
        <v>97</v>
      </c>
      <c r="G35" s="66" t="s">
        <v>458</v>
      </c>
    </row>
    <row r="36" spans="2:8">
      <c r="B36" s="69" t="s">
        <v>316</v>
      </c>
      <c r="C36" s="65" t="s">
        <v>457</v>
      </c>
      <c r="D36" s="64" t="s">
        <v>77</v>
      </c>
      <c r="E36" s="67">
        <v>3</v>
      </c>
      <c r="F36" s="67">
        <v>97</v>
      </c>
      <c r="G36" s="66" t="s">
        <v>456</v>
      </c>
    </row>
    <row r="37" spans="2:8">
      <c r="B37" s="69" t="s">
        <v>313</v>
      </c>
      <c r="C37" s="65" t="s">
        <v>423</v>
      </c>
      <c r="D37" s="64" t="s">
        <v>77</v>
      </c>
      <c r="E37" s="67">
        <v>3</v>
      </c>
      <c r="F37" s="67">
        <v>97</v>
      </c>
      <c r="G37" s="66" t="s">
        <v>455</v>
      </c>
    </row>
    <row r="38" spans="2:8">
      <c r="B38" s="65"/>
      <c r="C38" s="65"/>
    </row>
    <row r="39" spans="2:8">
      <c r="B39" s="65"/>
      <c r="C39" s="65"/>
      <c r="H39" s="71"/>
    </row>
    <row r="40" spans="2:8">
      <c r="B40" s="65"/>
      <c r="C40" s="65"/>
      <c r="E40" s="73"/>
      <c r="G40" s="73"/>
      <c r="H40" s="71"/>
    </row>
    <row r="41" spans="2:8">
      <c r="B41" s="70" t="s">
        <v>454</v>
      </c>
      <c r="C41" s="65" t="s">
        <v>365</v>
      </c>
      <c r="E41" s="69" t="s">
        <v>65</v>
      </c>
      <c r="F41" s="69" t="s">
        <v>66</v>
      </c>
    </row>
    <row r="42" spans="2:8">
      <c r="B42" s="65"/>
      <c r="C42" s="65"/>
    </row>
    <row r="43" spans="2:8">
      <c r="B43" s="69" t="s">
        <v>75</v>
      </c>
      <c r="C43" s="65" t="s">
        <v>406</v>
      </c>
      <c r="D43" s="68" t="s">
        <v>77</v>
      </c>
      <c r="E43" s="67">
        <v>10</v>
      </c>
      <c r="F43" s="67">
        <v>90</v>
      </c>
      <c r="G43" s="66" t="s">
        <v>453</v>
      </c>
    </row>
    <row r="44" spans="2:8">
      <c r="B44" s="69" t="s">
        <v>79</v>
      </c>
      <c r="C44" s="65" t="s">
        <v>452</v>
      </c>
      <c r="D44" s="68" t="s">
        <v>77</v>
      </c>
      <c r="E44" s="67">
        <v>9</v>
      </c>
      <c r="F44" s="67">
        <v>91</v>
      </c>
      <c r="G44" s="66" t="s">
        <v>451</v>
      </c>
    </row>
    <row r="45" spans="2:8">
      <c r="B45" s="69" t="s">
        <v>82</v>
      </c>
      <c r="C45" s="65" t="s">
        <v>450</v>
      </c>
      <c r="D45" s="68" t="s">
        <v>77</v>
      </c>
      <c r="E45" s="67">
        <v>7</v>
      </c>
      <c r="F45" s="67">
        <v>93</v>
      </c>
      <c r="G45" s="66" t="s">
        <v>449</v>
      </c>
    </row>
    <row r="46" spans="2:8">
      <c r="B46" s="69" t="s">
        <v>85</v>
      </c>
      <c r="C46" s="65" t="s">
        <v>448</v>
      </c>
      <c r="D46" s="68" t="s">
        <v>77</v>
      </c>
      <c r="E46" s="67">
        <v>7</v>
      </c>
      <c r="F46" s="67">
        <v>93</v>
      </c>
      <c r="G46" s="66" t="s">
        <v>447</v>
      </c>
    </row>
    <row r="47" spans="2:8">
      <c r="B47" s="69" t="s">
        <v>88</v>
      </c>
      <c r="C47" s="65" t="s">
        <v>398</v>
      </c>
      <c r="D47" s="68" t="s">
        <v>77</v>
      </c>
      <c r="E47" s="67">
        <v>5</v>
      </c>
      <c r="F47" s="67">
        <v>95</v>
      </c>
      <c r="G47" s="66" t="s">
        <v>446</v>
      </c>
    </row>
    <row r="48" spans="2:8">
      <c r="B48" s="69" t="s">
        <v>99</v>
      </c>
      <c r="C48" s="65" t="s">
        <v>396</v>
      </c>
      <c r="D48" s="68" t="s">
        <v>77</v>
      </c>
      <c r="E48" s="67">
        <v>5</v>
      </c>
      <c r="F48" s="67">
        <v>95</v>
      </c>
      <c r="G48" s="66" t="s">
        <v>445</v>
      </c>
    </row>
    <row r="49" spans="2:7">
      <c r="B49" s="69" t="s">
        <v>352</v>
      </c>
      <c r="C49" s="65" t="s">
        <v>444</v>
      </c>
      <c r="D49" s="68" t="s">
        <v>77</v>
      </c>
      <c r="E49" s="67">
        <v>5</v>
      </c>
      <c r="F49" s="67">
        <v>95</v>
      </c>
      <c r="G49" s="66" t="s">
        <v>443</v>
      </c>
    </row>
    <row r="50" spans="2:7">
      <c r="B50" s="69" t="s">
        <v>349</v>
      </c>
      <c r="C50" s="65" t="s">
        <v>392</v>
      </c>
      <c r="D50" s="68" t="s">
        <v>77</v>
      </c>
      <c r="E50" s="67">
        <v>5</v>
      </c>
      <c r="F50" s="67">
        <v>95</v>
      </c>
      <c r="G50" s="66" t="s">
        <v>442</v>
      </c>
    </row>
    <row r="51" spans="2:7">
      <c r="B51" s="69" t="s">
        <v>346</v>
      </c>
      <c r="C51" s="65" t="s">
        <v>390</v>
      </c>
      <c r="D51" s="68" t="s">
        <v>77</v>
      </c>
      <c r="E51" s="67">
        <v>5</v>
      </c>
      <c r="F51" s="67">
        <v>95</v>
      </c>
      <c r="G51" s="66" t="s">
        <v>441</v>
      </c>
    </row>
    <row r="52" spans="2:7">
      <c r="B52" s="69" t="s">
        <v>343</v>
      </c>
      <c r="C52" s="65" t="s">
        <v>388</v>
      </c>
      <c r="D52" s="68" t="s">
        <v>77</v>
      </c>
      <c r="E52" s="67">
        <v>5</v>
      </c>
      <c r="F52" s="67">
        <v>95</v>
      </c>
      <c r="G52" s="66" t="s">
        <v>440</v>
      </c>
    </row>
    <row r="53" spans="2:7">
      <c r="B53" s="69" t="s">
        <v>340</v>
      </c>
      <c r="C53" s="65" t="s">
        <v>386</v>
      </c>
      <c r="D53" s="68" t="s">
        <v>77</v>
      </c>
      <c r="E53" s="67">
        <v>4</v>
      </c>
      <c r="F53" s="67">
        <v>96</v>
      </c>
      <c r="G53" s="66" t="s">
        <v>439</v>
      </c>
    </row>
    <row r="54" spans="2:7">
      <c r="B54" s="69" t="s">
        <v>337</v>
      </c>
      <c r="C54" s="65" t="s">
        <v>384</v>
      </c>
      <c r="D54" s="68" t="s">
        <v>77</v>
      </c>
      <c r="E54" s="67">
        <v>4</v>
      </c>
      <c r="F54" s="67">
        <v>96</v>
      </c>
      <c r="G54" s="66" t="s">
        <v>438</v>
      </c>
    </row>
    <row r="55" spans="2:7">
      <c r="B55" s="69" t="s">
        <v>334</v>
      </c>
      <c r="C55" s="65" t="s">
        <v>437</v>
      </c>
      <c r="D55" s="68" t="s">
        <v>77</v>
      </c>
      <c r="E55" s="67">
        <v>4</v>
      </c>
      <c r="F55" s="67">
        <v>96</v>
      </c>
      <c r="G55" s="66" t="s">
        <v>436</v>
      </c>
    </row>
    <row r="56" spans="2:7">
      <c r="B56" s="69" t="s">
        <v>331</v>
      </c>
      <c r="C56" s="65" t="s">
        <v>435</v>
      </c>
      <c r="D56" s="68" t="s">
        <v>77</v>
      </c>
      <c r="E56" s="67">
        <v>4</v>
      </c>
      <c r="F56" s="67">
        <v>96</v>
      </c>
      <c r="G56" s="66" t="s">
        <v>434</v>
      </c>
    </row>
    <row r="57" spans="2:7">
      <c r="B57" s="69" t="s">
        <v>328</v>
      </c>
      <c r="C57" s="65" t="s">
        <v>433</v>
      </c>
      <c r="D57" s="68" t="s">
        <v>77</v>
      </c>
      <c r="E57" s="67">
        <v>3</v>
      </c>
      <c r="F57" s="67">
        <v>97</v>
      </c>
      <c r="G57" s="66" t="s">
        <v>432</v>
      </c>
    </row>
    <row r="58" spans="2:7">
      <c r="B58" s="69" t="s">
        <v>325</v>
      </c>
      <c r="C58" s="65" t="s">
        <v>431</v>
      </c>
      <c r="D58" s="68" t="s">
        <v>77</v>
      </c>
      <c r="E58" s="67">
        <v>3</v>
      </c>
      <c r="F58" s="67">
        <v>97</v>
      </c>
      <c r="G58" s="66" t="s">
        <v>430</v>
      </c>
    </row>
    <row r="59" spans="2:7">
      <c r="B59" s="69" t="s">
        <v>322</v>
      </c>
      <c r="C59" s="65" t="s">
        <v>429</v>
      </c>
      <c r="D59" s="68" t="s">
        <v>77</v>
      </c>
      <c r="E59" s="67">
        <v>3</v>
      </c>
      <c r="F59" s="67">
        <v>97</v>
      </c>
      <c r="G59" s="66" t="s">
        <v>428</v>
      </c>
    </row>
    <row r="60" spans="2:7">
      <c r="B60" s="69" t="s">
        <v>319</v>
      </c>
      <c r="C60" s="65" t="s">
        <v>427</v>
      </c>
      <c r="D60" s="68" t="s">
        <v>77</v>
      </c>
      <c r="E60" s="67">
        <v>3</v>
      </c>
      <c r="F60" s="67">
        <v>97</v>
      </c>
      <c r="G60" s="66" t="s">
        <v>426</v>
      </c>
    </row>
    <row r="61" spans="2:7">
      <c r="B61" s="69" t="s">
        <v>316</v>
      </c>
      <c r="C61" s="65" t="s">
        <v>425</v>
      </c>
      <c r="D61" s="68" t="s">
        <v>77</v>
      </c>
      <c r="E61" s="67">
        <v>3</v>
      </c>
      <c r="F61" s="67">
        <v>97</v>
      </c>
      <c r="G61" s="66" t="s">
        <v>424</v>
      </c>
    </row>
    <row r="62" spans="2:7">
      <c r="B62" s="69" t="s">
        <v>313</v>
      </c>
      <c r="C62" s="65" t="s">
        <v>423</v>
      </c>
      <c r="D62" s="68" t="s">
        <v>77</v>
      </c>
      <c r="E62" s="67">
        <v>3</v>
      </c>
      <c r="F62" s="67">
        <v>97</v>
      </c>
      <c r="G62" s="66" t="s">
        <v>422</v>
      </c>
    </row>
    <row r="63" spans="2:7">
      <c r="B63" s="65"/>
    </row>
    <row r="65" spans="2:6">
      <c r="B65" s="72" t="s">
        <v>421</v>
      </c>
    </row>
    <row r="66" spans="2:6">
      <c r="B66" s="72" t="s">
        <v>420</v>
      </c>
    </row>
    <row r="68" spans="2:6">
      <c r="B68" s="71" t="s">
        <v>419</v>
      </c>
    </row>
    <row r="69" spans="2:6">
      <c r="B69" s="65" t="s">
        <v>418</v>
      </c>
    </row>
    <row r="70" spans="2:6">
      <c r="B70" s="65" t="s">
        <v>417</v>
      </c>
    </row>
    <row r="71" spans="2:6">
      <c r="B71" s="65" t="s">
        <v>416</v>
      </c>
    </row>
    <row r="72" spans="2:6">
      <c r="B72" s="65" t="s">
        <v>415</v>
      </c>
    </row>
    <row r="73" spans="2:6">
      <c r="B73" s="65" t="s">
        <v>414</v>
      </c>
    </row>
    <row r="74" spans="2:6">
      <c r="B74" s="65" t="s">
        <v>413</v>
      </c>
    </row>
    <row r="75" spans="2:6">
      <c r="B75" s="65" t="s">
        <v>412</v>
      </c>
    </row>
    <row r="76" spans="2:6">
      <c r="B76" s="65" t="s">
        <v>411</v>
      </c>
    </row>
    <row r="77" spans="2:6">
      <c r="B77" s="65" t="s">
        <v>410</v>
      </c>
    </row>
    <row r="78" spans="2:6">
      <c r="B78" s="65" t="s">
        <v>409</v>
      </c>
    </row>
    <row r="80" spans="2:6">
      <c r="B80" s="70" t="s">
        <v>408</v>
      </c>
      <c r="C80" s="65" t="s">
        <v>407</v>
      </c>
      <c r="E80" s="69" t="s">
        <v>65</v>
      </c>
      <c r="F80" s="69" t="s">
        <v>66</v>
      </c>
    </row>
    <row r="81" spans="2:7">
      <c r="B81" s="65"/>
      <c r="C81" s="65"/>
    </row>
    <row r="82" spans="2:7">
      <c r="B82" s="69" t="s">
        <v>75</v>
      </c>
      <c r="C82" s="65" t="s">
        <v>406</v>
      </c>
      <c r="D82" s="68" t="s">
        <v>77</v>
      </c>
      <c r="E82" s="67">
        <v>6</v>
      </c>
      <c r="F82" s="67">
        <v>94</v>
      </c>
      <c r="G82" s="66" t="s">
        <v>405</v>
      </c>
    </row>
    <row r="83" spans="2:7">
      <c r="B83" s="69" t="s">
        <v>79</v>
      </c>
      <c r="C83" s="65" t="s">
        <v>404</v>
      </c>
      <c r="D83" s="68" t="s">
        <v>77</v>
      </c>
      <c r="E83" s="67">
        <v>6</v>
      </c>
      <c r="F83" s="67">
        <v>94</v>
      </c>
      <c r="G83" s="66" t="s">
        <v>403</v>
      </c>
    </row>
    <row r="84" spans="2:7">
      <c r="B84" s="69" t="s">
        <v>82</v>
      </c>
      <c r="C84" s="65" t="s">
        <v>402</v>
      </c>
      <c r="D84" s="68" t="s">
        <v>77</v>
      </c>
      <c r="E84" s="67">
        <v>5</v>
      </c>
      <c r="F84" s="67">
        <v>95</v>
      </c>
      <c r="G84" s="66" t="s">
        <v>401</v>
      </c>
    </row>
    <row r="85" spans="2:7">
      <c r="B85" s="69" t="s">
        <v>85</v>
      </c>
      <c r="C85" s="65" t="s">
        <v>400</v>
      </c>
      <c r="D85" s="68" t="s">
        <v>77</v>
      </c>
      <c r="E85" s="67">
        <v>5</v>
      </c>
      <c r="F85" s="67">
        <v>95</v>
      </c>
      <c r="G85" s="66" t="s">
        <v>399</v>
      </c>
    </row>
    <row r="86" spans="2:7">
      <c r="B86" s="69" t="s">
        <v>88</v>
      </c>
      <c r="C86" s="65" t="s">
        <v>398</v>
      </c>
      <c r="D86" s="68" t="s">
        <v>77</v>
      </c>
      <c r="E86" s="67">
        <v>3</v>
      </c>
      <c r="F86" s="67">
        <v>97</v>
      </c>
      <c r="G86" s="66" t="s">
        <v>397</v>
      </c>
    </row>
    <row r="87" spans="2:7">
      <c r="B87" s="69" t="s">
        <v>99</v>
      </c>
      <c r="C87" s="65" t="s">
        <v>396</v>
      </c>
      <c r="D87" s="68" t="s">
        <v>77</v>
      </c>
      <c r="E87" s="67">
        <v>3</v>
      </c>
      <c r="F87" s="67">
        <v>97</v>
      </c>
      <c r="G87" s="66" t="s">
        <v>395</v>
      </c>
    </row>
    <row r="88" spans="2:7">
      <c r="B88" s="69" t="s">
        <v>352</v>
      </c>
      <c r="C88" s="65" t="s">
        <v>394</v>
      </c>
      <c r="D88" s="68" t="s">
        <v>77</v>
      </c>
      <c r="E88" s="67">
        <v>3</v>
      </c>
      <c r="F88" s="67">
        <v>97</v>
      </c>
      <c r="G88" s="66" t="s">
        <v>393</v>
      </c>
    </row>
    <row r="89" spans="2:7">
      <c r="B89" s="69" t="s">
        <v>349</v>
      </c>
      <c r="C89" s="65" t="s">
        <v>392</v>
      </c>
      <c r="D89" s="68" t="s">
        <v>77</v>
      </c>
      <c r="E89" s="67">
        <v>3</v>
      </c>
      <c r="F89" s="67">
        <v>97</v>
      </c>
      <c r="G89" s="66" t="s">
        <v>391</v>
      </c>
    </row>
    <row r="90" spans="2:7">
      <c r="B90" s="69" t="s">
        <v>346</v>
      </c>
      <c r="C90" s="65" t="s">
        <v>390</v>
      </c>
      <c r="D90" s="68" t="s">
        <v>77</v>
      </c>
      <c r="E90" s="67">
        <v>3</v>
      </c>
      <c r="F90" s="67">
        <v>97</v>
      </c>
      <c r="G90" s="66" t="s">
        <v>389</v>
      </c>
    </row>
    <row r="91" spans="2:7">
      <c r="B91" s="69" t="s">
        <v>343</v>
      </c>
      <c r="C91" s="65" t="s">
        <v>388</v>
      </c>
      <c r="D91" s="68" t="s">
        <v>77</v>
      </c>
      <c r="E91" s="67">
        <v>3</v>
      </c>
      <c r="F91" s="67">
        <v>97</v>
      </c>
      <c r="G91" s="66" t="s">
        <v>387</v>
      </c>
    </row>
    <row r="92" spans="2:7">
      <c r="B92" s="69" t="s">
        <v>340</v>
      </c>
      <c r="C92" s="65" t="s">
        <v>386</v>
      </c>
      <c r="D92" s="68" t="s">
        <v>77</v>
      </c>
      <c r="E92" s="67">
        <v>3</v>
      </c>
      <c r="F92" s="67">
        <v>97</v>
      </c>
      <c r="G92" s="66" t="s">
        <v>385</v>
      </c>
    </row>
    <row r="93" spans="2:7">
      <c r="B93" s="69" t="s">
        <v>337</v>
      </c>
      <c r="C93" s="65" t="s">
        <v>384</v>
      </c>
      <c r="D93" s="68" t="s">
        <v>77</v>
      </c>
      <c r="E93" s="67">
        <v>3</v>
      </c>
      <c r="F93" s="67">
        <v>97</v>
      </c>
      <c r="G93" s="66" t="s">
        <v>383</v>
      </c>
    </row>
    <row r="94" spans="2:7">
      <c r="B94" s="69" t="s">
        <v>334</v>
      </c>
      <c r="C94" s="65" t="s">
        <v>382</v>
      </c>
      <c r="D94" s="68" t="s">
        <v>77</v>
      </c>
      <c r="E94" s="67">
        <v>2</v>
      </c>
      <c r="F94" s="67">
        <v>98</v>
      </c>
      <c r="G94" s="66" t="s">
        <v>381</v>
      </c>
    </row>
    <row r="95" spans="2:7">
      <c r="B95" s="69" t="s">
        <v>331</v>
      </c>
      <c r="C95" s="65" t="s">
        <v>380</v>
      </c>
      <c r="D95" s="68" t="s">
        <v>77</v>
      </c>
      <c r="E95" s="67">
        <v>2</v>
      </c>
      <c r="F95" s="67">
        <v>98</v>
      </c>
      <c r="G95" s="66" t="s">
        <v>379</v>
      </c>
    </row>
    <row r="96" spans="2:7">
      <c r="B96" s="69" t="s">
        <v>328</v>
      </c>
      <c r="C96" s="65" t="s">
        <v>378</v>
      </c>
      <c r="D96" s="68" t="s">
        <v>77</v>
      </c>
      <c r="E96" s="67">
        <v>2</v>
      </c>
      <c r="F96" s="67">
        <v>98</v>
      </c>
      <c r="G96" s="66" t="s">
        <v>377</v>
      </c>
    </row>
    <row r="97" spans="2:7">
      <c r="B97" s="69" t="s">
        <v>325</v>
      </c>
      <c r="C97" s="65" t="s">
        <v>376</v>
      </c>
      <c r="D97" s="68" t="s">
        <v>77</v>
      </c>
      <c r="E97" s="67">
        <v>2</v>
      </c>
      <c r="F97" s="67">
        <v>98</v>
      </c>
      <c r="G97" s="66" t="s">
        <v>375</v>
      </c>
    </row>
    <row r="98" spans="2:7">
      <c r="B98" s="69" t="s">
        <v>322</v>
      </c>
      <c r="C98" s="65" t="s">
        <v>374</v>
      </c>
      <c r="D98" s="68" t="s">
        <v>77</v>
      </c>
      <c r="E98" s="67">
        <v>2</v>
      </c>
      <c r="F98" s="67">
        <v>98</v>
      </c>
      <c r="G98" s="66" t="s">
        <v>373</v>
      </c>
    </row>
    <row r="99" spans="2:7">
      <c r="B99" s="69" t="s">
        <v>319</v>
      </c>
      <c r="C99" s="65" t="s">
        <v>372</v>
      </c>
      <c r="D99" s="68" t="s">
        <v>77</v>
      </c>
      <c r="E99" s="67">
        <v>2</v>
      </c>
      <c r="F99" s="67">
        <v>98</v>
      </c>
      <c r="G99" s="66" t="s">
        <v>371</v>
      </c>
    </row>
    <row r="100" spans="2:7">
      <c r="B100" s="69" t="s">
        <v>316</v>
      </c>
      <c r="C100" s="65" t="s">
        <v>370</v>
      </c>
      <c r="D100" s="68" t="s">
        <v>77</v>
      </c>
      <c r="E100" s="67">
        <v>2</v>
      </c>
      <c r="F100" s="67">
        <v>98</v>
      </c>
      <c r="G100" s="66" t="s">
        <v>369</v>
      </c>
    </row>
    <row r="101" spans="2:7">
      <c r="B101" s="69" t="s">
        <v>313</v>
      </c>
      <c r="C101" s="65" t="s">
        <v>368</v>
      </c>
      <c r="D101" s="68" t="s">
        <v>77</v>
      </c>
      <c r="E101" s="67">
        <v>2</v>
      </c>
      <c r="F101" s="67">
        <v>98</v>
      </c>
      <c r="G101" s="66" t="s">
        <v>367</v>
      </c>
    </row>
    <row r="102" spans="2:7">
      <c r="B102" s="65"/>
    </row>
    <row r="104" spans="2:7">
      <c r="B104" s="70" t="s">
        <v>366</v>
      </c>
      <c r="C104" s="65" t="s">
        <v>365</v>
      </c>
      <c r="E104" s="69" t="s">
        <v>65</v>
      </c>
      <c r="F104" s="69" t="s">
        <v>66</v>
      </c>
    </row>
    <row r="105" spans="2:7">
      <c r="B105" s="65"/>
      <c r="C105" s="65"/>
    </row>
    <row r="106" spans="2:7">
      <c r="B106" s="69" t="s">
        <v>75</v>
      </c>
      <c r="C106" s="65" t="s">
        <v>364</v>
      </c>
      <c r="D106" s="68" t="s">
        <v>77</v>
      </c>
      <c r="E106" s="67">
        <v>6</v>
      </c>
      <c r="F106" s="67">
        <v>94</v>
      </c>
      <c r="G106" s="66" t="s">
        <v>363</v>
      </c>
    </row>
    <row r="107" spans="2:7">
      <c r="B107" s="69" t="s">
        <v>79</v>
      </c>
      <c r="C107" s="65" t="s">
        <v>362</v>
      </c>
      <c r="D107" s="68" t="s">
        <v>77</v>
      </c>
      <c r="E107" s="67">
        <v>6</v>
      </c>
      <c r="F107" s="67">
        <v>94</v>
      </c>
      <c r="G107" s="66" t="s">
        <v>361</v>
      </c>
    </row>
    <row r="108" spans="2:7">
      <c r="B108" s="69" t="s">
        <v>82</v>
      </c>
      <c r="C108" s="65" t="s">
        <v>360</v>
      </c>
      <c r="D108" s="68" t="s">
        <v>77</v>
      </c>
      <c r="E108" s="67">
        <v>5</v>
      </c>
      <c r="F108" s="67">
        <v>95</v>
      </c>
      <c r="G108" s="66" t="s">
        <v>359</v>
      </c>
    </row>
    <row r="109" spans="2:7">
      <c r="B109" s="69" t="s">
        <v>85</v>
      </c>
      <c r="C109" s="65" t="s">
        <v>358</v>
      </c>
      <c r="D109" s="68" t="s">
        <v>77</v>
      </c>
      <c r="E109" s="67">
        <v>5</v>
      </c>
      <c r="F109" s="67">
        <v>95</v>
      </c>
      <c r="G109" s="66" t="s">
        <v>357</v>
      </c>
    </row>
    <row r="110" spans="2:7">
      <c r="B110" s="69" t="s">
        <v>88</v>
      </c>
      <c r="C110" s="65" t="s">
        <v>356</v>
      </c>
      <c r="D110" s="68" t="s">
        <v>77</v>
      </c>
      <c r="E110" s="67">
        <v>3</v>
      </c>
      <c r="F110" s="67">
        <v>97</v>
      </c>
      <c r="G110" s="66" t="s">
        <v>355</v>
      </c>
    </row>
    <row r="111" spans="2:7">
      <c r="B111" s="69" t="s">
        <v>99</v>
      </c>
      <c r="C111" s="65" t="s">
        <v>354</v>
      </c>
      <c r="D111" s="68" t="s">
        <v>77</v>
      </c>
      <c r="E111" s="67">
        <v>3</v>
      </c>
      <c r="F111" s="67">
        <v>97</v>
      </c>
      <c r="G111" s="66" t="s">
        <v>353</v>
      </c>
    </row>
    <row r="112" spans="2:7">
      <c r="B112" s="69" t="s">
        <v>352</v>
      </c>
      <c r="C112" s="65" t="s">
        <v>351</v>
      </c>
      <c r="D112" s="68" t="s">
        <v>77</v>
      </c>
      <c r="E112" s="67">
        <v>3</v>
      </c>
      <c r="F112" s="67">
        <v>97</v>
      </c>
      <c r="G112" s="66" t="s">
        <v>350</v>
      </c>
    </row>
    <row r="113" spans="2:7">
      <c r="B113" s="69" t="s">
        <v>349</v>
      </c>
      <c r="C113" s="65" t="s">
        <v>348</v>
      </c>
      <c r="D113" s="68" t="s">
        <v>77</v>
      </c>
      <c r="E113" s="67">
        <v>3</v>
      </c>
      <c r="F113" s="67">
        <v>97</v>
      </c>
      <c r="G113" s="66" t="s">
        <v>347</v>
      </c>
    </row>
    <row r="114" spans="2:7">
      <c r="B114" s="69" t="s">
        <v>346</v>
      </c>
      <c r="C114" s="65" t="s">
        <v>345</v>
      </c>
      <c r="D114" s="68" t="s">
        <v>77</v>
      </c>
      <c r="E114" s="67">
        <v>3</v>
      </c>
      <c r="F114" s="67">
        <v>97</v>
      </c>
      <c r="G114" s="66" t="s">
        <v>344</v>
      </c>
    </row>
    <row r="115" spans="2:7">
      <c r="B115" s="69" t="s">
        <v>343</v>
      </c>
      <c r="C115" s="65" t="s">
        <v>342</v>
      </c>
      <c r="D115" s="68" t="s">
        <v>77</v>
      </c>
      <c r="E115" s="67">
        <v>3</v>
      </c>
      <c r="F115" s="67">
        <v>97</v>
      </c>
      <c r="G115" s="66" t="s">
        <v>341</v>
      </c>
    </row>
    <row r="116" spans="2:7">
      <c r="B116" s="69" t="s">
        <v>340</v>
      </c>
      <c r="C116" s="65" t="s">
        <v>339</v>
      </c>
      <c r="D116" s="68" t="s">
        <v>77</v>
      </c>
      <c r="E116" s="67">
        <v>2</v>
      </c>
      <c r="F116" s="67">
        <v>98</v>
      </c>
      <c r="G116" s="66" t="s">
        <v>338</v>
      </c>
    </row>
    <row r="117" spans="2:7">
      <c r="B117" s="69" t="s">
        <v>337</v>
      </c>
      <c r="C117" s="65" t="s">
        <v>336</v>
      </c>
      <c r="D117" s="68" t="s">
        <v>77</v>
      </c>
      <c r="E117" s="67">
        <v>2</v>
      </c>
      <c r="F117" s="67">
        <v>98</v>
      </c>
      <c r="G117" s="66" t="s">
        <v>335</v>
      </c>
    </row>
    <row r="118" spans="2:7">
      <c r="B118" s="69" t="s">
        <v>334</v>
      </c>
      <c r="C118" s="65" t="s">
        <v>333</v>
      </c>
      <c r="D118" s="68" t="s">
        <v>77</v>
      </c>
      <c r="E118" s="67">
        <v>2</v>
      </c>
      <c r="F118" s="67">
        <v>98</v>
      </c>
      <c r="G118" s="66" t="s">
        <v>332</v>
      </c>
    </row>
    <row r="119" spans="2:7">
      <c r="B119" s="69" t="s">
        <v>331</v>
      </c>
      <c r="C119" s="65" t="s">
        <v>330</v>
      </c>
      <c r="D119" s="68" t="s">
        <v>77</v>
      </c>
      <c r="E119" s="67">
        <v>2</v>
      </c>
      <c r="F119" s="67">
        <v>98</v>
      </c>
      <c r="G119" s="66" t="s">
        <v>329</v>
      </c>
    </row>
    <row r="120" spans="2:7">
      <c r="B120" s="69" t="s">
        <v>328</v>
      </c>
      <c r="C120" s="65" t="s">
        <v>327</v>
      </c>
      <c r="D120" s="68" t="s">
        <v>77</v>
      </c>
      <c r="E120" s="67">
        <v>2</v>
      </c>
      <c r="F120" s="67">
        <v>98</v>
      </c>
      <c r="G120" s="66" t="s">
        <v>326</v>
      </c>
    </row>
    <row r="121" spans="2:7">
      <c r="B121" s="69" t="s">
        <v>325</v>
      </c>
      <c r="C121" s="65" t="s">
        <v>324</v>
      </c>
      <c r="D121" s="68" t="s">
        <v>77</v>
      </c>
      <c r="E121" s="67">
        <v>2</v>
      </c>
      <c r="F121" s="67">
        <v>98</v>
      </c>
      <c r="G121" s="66" t="s">
        <v>323</v>
      </c>
    </row>
    <row r="122" spans="2:7">
      <c r="B122" s="69" t="s">
        <v>322</v>
      </c>
      <c r="C122" s="65" t="s">
        <v>321</v>
      </c>
      <c r="D122" s="68" t="s">
        <v>77</v>
      </c>
      <c r="E122" s="67">
        <v>2</v>
      </c>
      <c r="F122" s="67">
        <v>98</v>
      </c>
      <c r="G122" s="66" t="s">
        <v>320</v>
      </c>
    </row>
    <row r="123" spans="2:7">
      <c r="B123" s="69" t="s">
        <v>319</v>
      </c>
      <c r="C123" s="65" t="s">
        <v>318</v>
      </c>
      <c r="D123" s="68" t="s">
        <v>77</v>
      </c>
      <c r="E123" s="67">
        <v>2</v>
      </c>
      <c r="F123" s="67">
        <v>98</v>
      </c>
      <c r="G123" s="66" t="s">
        <v>317</v>
      </c>
    </row>
    <row r="124" spans="2:7">
      <c r="B124" s="69" t="s">
        <v>316</v>
      </c>
      <c r="C124" s="65" t="s">
        <v>315</v>
      </c>
      <c r="D124" s="68" t="s">
        <v>77</v>
      </c>
      <c r="E124" s="67">
        <v>2</v>
      </c>
      <c r="F124" s="67">
        <v>98</v>
      </c>
      <c r="G124" s="66" t="s">
        <v>314</v>
      </c>
    </row>
    <row r="125" spans="2:7">
      <c r="B125" s="69" t="s">
        <v>313</v>
      </c>
      <c r="C125" s="65" t="s">
        <v>312</v>
      </c>
      <c r="D125" s="68" t="s">
        <v>77</v>
      </c>
      <c r="E125" s="67">
        <v>2</v>
      </c>
      <c r="F125" s="67">
        <v>98</v>
      </c>
      <c r="G125" s="66" t="s">
        <v>311</v>
      </c>
    </row>
    <row r="126" spans="2:7">
      <c r="B126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7171BD2E01C418A7123BF34010ED6" ma:contentTypeVersion="10" ma:contentTypeDescription="Creare un nuovo documento." ma:contentTypeScope="" ma:versionID="f7554a51383fe78a84394f8ff23d51b5">
  <xsd:schema xmlns:xsd="http://www.w3.org/2001/XMLSchema" xmlns:xs="http://www.w3.org/2001/XMLSchema" xmlns:p="http://schemas.microsoft.com/office/2006/metadata/properties" xmlns:ns2="5662f4e4-683b-4cce-a41e-401aba36aacb" xmlns:ns3="5d785cf4-21b5-43cc-b444-254514d39ef5" targetNamespace="http://schemas.microsoft.com/office/2006/metadata/properties" ma:root="true" ma:fieldsID="4ca5d1626823c9e77470b7e74dc33de9" ns2:_="" ns3:_="">
    <xsd:import namespace="5662f4e4-683b-4cce-a41e-401aba36aacb"/>
    <xsd:import namespace="5d785cf4-21b5-43cc-b444-254514d39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2f4e4-683b-4cce-a41e-401aba36a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85cf4-21b5-43cc-b444-254514d39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D1838E-C6C2-4F19-8806-EE94F5BED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62f4e4-683b-4cce-a41e-401aba36aacb"/>
    <ds:schemaRef ds:uri="5d785cf4-21b5-43cc-b444-254514d39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712AD-C051-466D-B376-78DA92AFF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50EC8-6345-42C4-9947-6147E921E3A5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5662f4e4-683b-4cce-a41e-401aba36aac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Ibridi residenziali</vt:lpstr>
      <vt:lpstr>Ibridi commerciali</vt:lpstr>
      <vt:lpstr>Descrizione DEI res</vt:lpstr>
      <vt:lpstr>Descrizione DEI com</vt:lpstr>
    </vt:vector>
  </TitlesOfParts>
  <Company>BAXI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Riccadonna</dc:creator>
  <cp:lastModifiedBy>Medion</cp:lastModifiedBy>
  <cp:lastPrinted>2020-08-05T10:00:28Z</cp:lastPrinted>
  <dcterms:created xsi:type="dcterms:W3CDTF">2018-01-22T13:55:43Z</dcterms:created>
  <dcterms:modified xsi:type="dcterms:W3CDTF">2021-10-08T19:13:04Z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0x0101002787171BD2E01C418A7123BF34010ED6</vt:lpwstr>
  </property>
</Properties>
</file>